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520" windowHeight="11640" tabRatio="837"/>
  </bookViews>
  <sheets>
    <sheet name="I. Фін план" sheetId="20" r:id="rId1"/>
    <sheet name="1.1. Інша інфо_1" sheetId="10" r:id="rId2"/>
    <sheet name="1.2. Інша інфо_2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план'!$21:$23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'1.1. Інша інфо_1'!$A$1:$M$40</definedName>
    <definedName name="_xlnm.Print_Area" localSheetId="2">'1.2. Інша інфо_2'!$A$1:$AE$37</definedName>
    <definedName name="_xlnm.Print_Area" localSheetId="0">'I. Фін план'!$A$1:$G$104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E29" i="20"/>
  <c r="C73"/>
  <c r="C45"/>
  <c r="C47"/>
  <c r="C48"/>
  <c r="C49"/>
  <c r="C43"/>
  <c r="C44"/>
  <c r="C46"/>
  <c r="D50"/>
  <c r="E50"/>
  <c r="F50"/>
  <c r="F69" s="1"/>
  <c r="G50"/>
  <c r="C50"/>
  <c r="C57"/>
  <c r="C61"/>
  <c r="C60" s="1"/>
  <c r="C39"/>
  <c r="D38"/>
  <c r="E38"/>
  <c r="F38"/>
  <c r="G38"/>
  <c r="C28"/>
  <c r="D65"/>
  <c r="E65"/>
  <c r="F65"/>
  <c r="G65"/>
  <c r="D66"/>
  <c r="E66"/>
  <c r="F66"/>
  <c r="G66"/>
  <c r="D67"/>
  <c r="E67"/>
  <c r="F67"/>
  <c r="G67"/>
  <c r="D60"/>
  <c r="E69"/>
  <c r="G69"/>
  <c r="D27"/>
  <c r="E27"/>
  <c r="F27"/>
  <c r="G27"/>
  <c r="C30"/>
  <c r="C31"/>
  <c r="C33"/>
  <c r="C34"/>
  <c r="C35"/>
  <c r="C36"/>
  <c r="C37"/>
  <c r="C38"/>
  <c r="E72"/>
  <c r="F72"/>
  <c r="G72"/>
  <c r="D29"/>
  <c r="D32"/>
  <c r="E32"/>
  <c r="F29"/>
  <c r="F32"/>
  <c r="G29"/>
  <c r="G32"/>
  <c r="D74"/>
  <c r="E74"/>
  <c r="F74"/>
  <c r="G74"/>
  <c r="C76"/>
  <c r="C80"/>
  <c r="C78"/>
  <c r="D63"/>
  <c r="C51"/>
  <c r="C52"/>
  <c r="C53"/>
  <c r="C54"/>
  <c r="C56"/>
  <c r="C58"/>
  <c r="C59"/>
  <c r="E63"/>
  <c r="E93" s="1"/>
  <c r="F63"/>
  <c r="F93" s="1"/>
  <c r="G63"/>
  <c r="C66"/>
  <c r="C67"/>
  <c r="C65"/>
  <c r="C68"/>
  <c r="L39" i="10"/>
  <c r="I39"/>
  <c r="J12"/>
  <c r="J13"/>
  <c r="J14"/>
  <c r="J15"/>
  <c r="F11"/>
  <c r="H11"/>
  <c r="L12"/>
  <c r="L13"/>
  <c r="L14"/>
  <c r="L15"/>
  <c r="D11"/>
  <c r="S30" i="9"/>
  <c r="Q30"/>
  <c r="O30"/>
  <c r="K30"/>
  <c r="I30"/>
  <c r="G30"/>
  <c r="E30"/>
  <c r="M29"/>
  <c r="M28"/>
  <c r="M27"/>
  <c r="M26"/>
  <c r="M25"/>
  <c r="M24"/>
  <c r="M23"/>
  <c r="Z13"/>
  <c r="Y13"/>
  <c r="X13"/>
  <c r="W13"/>
  <c r="U13"/>
  <c r="T13"/>
  <c r="S13"/>
  <c r="R13"/>
  <c r="P13"/>
  <c r="O13"/>
  <c r="N13"/>
  <c r="M13"/>
  <c r="K13"/>
  <c r="J13"/>
  <c r="I13"/>
  <c r="H13"/>
  <c r="AE12"/>
  <c r="AD12"/>
  <c r="AC12"/>
  <c r="AB12"/>
  <c r="V12"/>
  <c r="Q12"/>
  <c r="L12"/>
  <c r="G12"/>
  <c r="AE11"/>
  <c r="AD11"/>
  <c r="AC11"/>
  <c r="AB11"/>
  <c r="AA11"/>
  <c r="L11"/>
  <c r="AE10"/>
  <c r="AD10"/>
  <c r="AC10"/>
  <c r="AB10"/>
  <c r="V10"/>
  <c r="Q10"/>
  <c r="L10"/>
  <c r="G10"/>
  <c r="AE9"/>
  <c r="AD9"/>
  <c r="AC9"/>
  <c r="AB9"/>
  <c r="V9"/>
  <c r="Q9"/>
  <c r="L9"/>
  <c r="L13" s="1"/>
  <c r="G9"/>
  <c r="AE8"/>
  <c r="AE13" s="1"/>
  <c r="AD8"/>
  <c r="AC8"/>
  <c r="AC13" s="1"/>
  <c r="AB8"/>
  <c r="AA8" s="1"/>
  <c r="AA13" s="1"/>
  <c r="V8"/>
  <c r="Q8"/>
  <c r="L8"/>
  <c r="G8"/>
  <c r="C91" i="20"/>
  <c r="F82"/>
  <c r="C89"/>
  <c r="C90"/>
  <c r="C88"/>
  <c r="E87"/>
  <c r="F87"/>
  <c r="G87"/>
  <c r="D87"/>
  <c r="C84"/>
  <c r="C85"/>
  <c r="C86"/>
  <c r="C83"/>
  <c r="E82"/>
  <c r="G82"/>
  <c r="D82"/>
  <c r="C75"/>
  <c r="G39" i="10"/>
  <c r="K39"/>
  <c r="H39"/>
  <c r="D39"/>
  <c r="AA12" i="9"/>
  <c r="V13"/>
  <c r="AA10"/>
  <c r="J11" i="10"/>
  <c r="M30" i="9"/>
  <c r="AA9"/>
  <c r="G13"/>
  <c r="AD13"/>
  <c r="Q13"/>
  <c r="AB13"/>
  <c r="L11" i="10"/>
  <c r="C87" i="20" l="1"/>
  <c r="D93"/>
  <c r="F40"/>
  <c r="F92" s="1"/>
  <c r="C72"/>
  <c r="G70"/>
  <c r="G93"/>
  <c r="D40"/>
  <c r="D92" s="1"/>
  <c r="C29"/>
  <c r="D69"/>
  <c r="C32"/>
  <c r="E70"/>
  <c r="C82"/>
  <c r="F70"/>
  <c r="C74"/>
  <c r="G40"/>
  <c r="G92" s="1"/>
  <c r="C27"/>
  <c r="C40" s="1"/>
  <c r="C92" s="1"/>
  <c r="Q14" i="9"/>
  <c r="G14"/>
  <c r="C63" i="20"/>
  <c r="C69"/>
  <c r="D70"/>
  <c r="V14" i="9"/>
  <c r="L14"/>
  <c r="C70" i="20"/>
  <c r="F94"/>
  <c r="E40"/>
  <c r="E92" s="1"/>
  <c r="E94" s="1"/>
  <c r="C93" l="1"/>
  <c r="C94" s="1"/>
  <c r="G94"/>
  <c r="D94"/>
  <c r="AA14" i="9"/>
</calcChain>
</file>

<file path=xl/sharedStrings.xml><?xml version="1.0" encoding="utf-8"?>
<sst xmlns="http://schemas.openxmlformats.org/spreadsheetml/2006/main" count="243" uniqueCount="198">
  <si>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</si>
  <si>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</si>
  <si>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</si>
  <si>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</si>
  <si>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</si>
  <si>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</si>
  <si>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</si>
  <si>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</si>
  <si>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</si>
  <si>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</si>
  <si>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</si>
  <si>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</si>
  <si>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</si>
  <si>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</si>
  <si>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</si>
  <si>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</si>
  <si>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</si>
  <si>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Факт минулого року</t>
  </si>
  <si>
    <t>№ з/п</t>
  </si>
  <si>
    <t>Залучення кредитних коштів</t>
  </si>
  <si>
    <t>Усього</t>
  </si>
  <si>
    <t>Відсоток</t>
  </si>
  <si>
    <t>модернізація, модифікація (добудова, дообладнання, реконструкція) основних засобів</t>
  </si>
  <si>
    <t xml:space="preserve">ІV </t>
  </si>
  <si>
    <t>за минулий рік</t>
  </si>
  <si>
    <t>за плановий рік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</si>
  <si>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</si>
  <si>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</si>
  <si>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</si>
  <si>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</si>
  <si>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</si>
  <si>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</si>
  <si>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Бюджетне фінансування</t>
  </si>
  <si>
    <t>у тому числі за кварталами</t>
  </si>
  <si>
    <t>Середньооблікова кількість штатних працівників</t>
  </si>
  <si>
    <t>Усього витрат</t>
  </si>
  <si>
    <t>Інформація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</si>
  <si>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</si>
  <si>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</si>
  <si>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</si>
  <si>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</si>
  <si>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</si>
  <si>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(найменування підприємства)</t>
  </si>
  <si>
    <t>Плановий рік</t>
  </si>
  <si>
    <t>Код за ЄДРПОУ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</si>
  <si>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</si>
  <si>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</si>
  <si>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</si>
  <si>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</si>
  <si>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</si>
  <si>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</si>
  <si>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Загальна кошторисна вартість</t>
  </si>
  <si>
    <t>Первісна балансова вартість введених потужностей на початок планового року</t>
  </si>
  <si>
    <t>Найменування об’єкта</t>
  </si>
  <si>
    <t>____________________________________________</t>
  </si>
  <si>
    <t>Коди</t>
  </si>
  <si>
    <t>Найменування показника</t>
  </si>
  <si>
    <t>Плановий рік до факту минулого року, %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</si>
  <si>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</si>
  <si>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</si>
  <si>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</si>
  <si>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</si>
  <si>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</si>
  <si>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</si>
  <si>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</si>
  <si>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</si>
  <si>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</si>
  <si>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</si>
  <si>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</si>
  <si>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</si>
  <si>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Загальна інформація про підприємство (резюме)</t>
  </si>
  <si>
    <t>освоєння капітальних вкладень</t>
  </si>
  <si>
    <t>фінансування капітальних інвестицій (оплата грошовими коштами), усього</t>
  </si>
  <si>
    <t>капітальний ремонт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</si>
  <si>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</si>
  <si>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</si>
  <si>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Документ, яким затверджений титул будови,
із зазначенням органу, який його погодив</t>
  </si>
  <si>
    <t>Фінансовий план
поточного року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</si>
  <si>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</si>
  <si>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</si>
  <si>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</si>
  <si>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</si>
  <si>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Керівник</t>
  </si>
  <si>
    <t>Х</t>
  </si>
  <si>
    <t>Одиниця виміру, грн.</t>
  </si>
  <si>
    <t xml:space="preserve">Плановий рік </t>
  </si>
  <si>
    <t>Фактичний показник за минулий рік</t>
  </si>
  <si>
    <t xml:space="preserve">Фактичний показник поточного року за останній звітний період </t>
  </si>
  <si>
    <t>Плановий показник поточного року</t>
  </si>
  <si>
    <t>Плановий рік до фінансового плану на поточний рік, %</t>
  </si>
  <si>
    <t>Вид діяльності</t>
  </si>
  <si>
    <t>I. Фінансові результати</t>
  </si>
  <si>
    <t>кількість продукції/             наданих послуг, відвідувань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</si>
  <si>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</si>
  <si>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</si>
  <si>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</si>
  <si>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</si>
  <si>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</si>
  <si>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 xml:space="preserve">      3. Інформація про бізнес підприємства (код рядка 100)</t>
  </si>
  <si>
    <t>Нерозподілені доходи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</si>
  <si>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</si>
  <si>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</si>
  <si>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</si>
  <si>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</si>
  <si>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</si>
  <si>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</si>
  <si>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</si>
  <si>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</si>
  <si>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</si>
  <si>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</si>
  <si>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</si>
  <si>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</si>
  <si>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 xml:space="preserve">      2. Перелік підприємств, які включені до фінансового плану</t>
  </si>
  <si>
    <t xml:space="preserve">тис. грн 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</si>
  <si>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</si>
  <si>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</si>
  <si>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</si>
  <si>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</si>
  <si>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</si>
  <si>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</si>
  <si>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</si>
  <si>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</si>
  <si>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</si>
  <si>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</si>
  <si>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</si>
  <si>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</si>
  <si>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</si>
  <si>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</si>
  <si>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</si>
  <si>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</si>
  <si>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Разом (сума рядків 200 - 320)</t>
  </si>
  <si>
    <t>Інші доходи від операційної діяльності, в т.ч.: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</si>
  <si>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 за категоріями:</t>
    </r>
  </si>
  <si>
    <t>ІІ. Елементи операційних витрат</t>
  </si>
  <si>
    <t>Матеріальні затрати</t>
  </si>
  <si>
    <t>Витрати на оплату праці</t>
  </si>
  <si>
    <t>Витрати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</si>
  <si>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</si>
  <si>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</si>
  <si>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</si>
  <si>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</si>
  <si>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</si>
  <si>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</si>
  <si>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4. Джерела капітальних інвестицій (код рядка 510)</t>
  </si>
  <si>
    <t>5. Капітальне будівництво (код рядка 511)</t>
  </si>
  <si>
    <t>комунальна</t>
  </si>
  <si>
    <t>Середній медичний персонал</t>
  </si>
  <si>
    <t>Молодший медичний персонал</t>
  </si>
  <si>
    <t>Інший персонал</t>
  </si>
  <si>
    <t>Лікарі, включаючи головних лікарів</t>
  </si>
  <si>
    <t>Придбання обладнання довгострокового використання</t>
  </si>
  <si>
    <t>Міністерство охорони здоров'я</t>
  </si>
  <si>
    <t>Охорона здоров'я</t>
  </si>
  <si>
    <t>86.10 БАГАТОПРОФІЛЬНА МЕДИЧНА ДОПОМОГА</t>
  </si>
  <si>
    <t>Багатопрофільна медична допомога</t>
  </si>
  <si>
    <t>02005450</t>
  </si>
  <si>
    <t>Інші операційні витрати (розшифрувати*)Податки</t>
  </si>
  <si>
    <r>
      <t>Директор</t>
    </r>
    <r>
      <rPr>
        <b/>
        <u/>
        <sz val="20"/>
        <rFont val="Times New Roman"/>
        <family val="1"/>
        <charset val="204"/>
      </rPr>
      <t xml:space="preserve">              Головний лікар             </t>
    </r>
  </si>
  <si>
    <t xml:space="preserve">Олег СОЛОДЬКО </t>
  </si>
  <si>
    <t xml:space="preserve">                                        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</si>
  <si>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</si>
  <si>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</si>
  <si>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</si>
  <si>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</si>
  <si>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 фінансового плану на 2021 рік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</si>
  <si>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</si>
  <si>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</si>
  <si>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"ТАЛЬНІВСЬКА БАГАТОПРОФІЛЬНА ЛІКАРНЯ" ТАЛЬНІВСЬКОЇ МІСЬКОЇ РАДИ 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</si>
  <si>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</si>
  <si>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</si>
  <si>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</si>
  <si>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</si>
  <si>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</si>
  <si>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</si>
  <si>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</si>
  <si>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</si>
  <si>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</si>
  <si>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</si>
  <si>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r>
      <t>ЗМІНЕНИЙ ФІНАНСОВИЙ  ПЛАН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</si>
  <si>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t>Змінений фінансовий план на 2023  рік  (усього)</t>
  </si>
  <si>
    <t>на фінансування місцевих програм</t>
  </si>
  <si>
    <t>Благодійні внески</t>
  </si>
  <si>
    <t>Компенсація за комунальні платежі від орендарів</t>
  </si>
  <si>
    <t>Інші доходи</t>
  </si>
  <si>
    <t>відшкодування виплат</t>
  </si>
  <si>
    <t>Повернення коштів до бюджету за відшкодування, за минулий рік, комунальних витрат орендарями</t>
  </si>
  <si>
    <t xml:space="preserve"> - </t>
  </si>
  <si>
    <t>грн.</t>
  </si>
  <si>
    <t>Разом (сума рядків 100,110,130, 140,)</t>
  </si>
  <si>
    <t xml:space="preserve">Додаток </t>
  </si>
  <si>
    <t>3.</t>
  </si>
  <si>
    <t>4.</t>
  </si>
  <si>
    <t>5.</t>
  </si>
  <si>
    <t>7.</t>
  </si>
  <si>
    <t>1.</t>
  </si>
  <si>
    <t>2.</t>
  </si>
  <si>
    <t>6.</t>
  </si>
  <si>
    <t xml:space="preserve">  </t>
  </si>
</sst>
</file>

<file path=xl/styles.xml><?xml version="1.0" encoding="utf-8"?>
<styleSheet xmlns="http://schemas.openxmlformats.org/spreadsheetml/2006/main">
  <numFmts count="19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_);_(* \(#,##0.00\);_(* &quot;-&quot;_);_(@_)"/>
    <numFmt numFmtId="181" formatCode="_-* #,##0.0\ _г_р_н_._-;\-* #,##0.0\ _г_р_н_._-;_-* &quot;-&quot;?\ _г_р_н_._-;_-@_-"/>
    <numFmt numFmtId="182" formatCode="_-* #,##0.00\ _г_р_н_._-;\-* #,##0.00\ _г_р_н_._-;_-* &quot;-&quot;?\ _г_р_н_._-;_-@_-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i/>
      <sz val="20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4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2" fillId="24" borderId="9" applyNumberFormat="0" applyFont="0" applyAlignment="0" applyProtection="0"/>
    <xf numFmtId="4" fontId="49" fillId="25" borderId="3">
      <alignment horizontal="right" vertical="center"/>
      <protection locked="0"/>
    </xf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4" borderId="9" applyNumberFormat="0" applyFont="0" applyAlignment="0" applyProtection="0"/>
    <xf numFmtId="0" fontId="12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192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right" vertical="center" wrapText="1"/>
    </xf>
    <xf numFmtId="17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 shrinkToFit="1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9" fontId="5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 wrapText="1"/>
    </xf>
    <xf numFmtId="170" fontId="4" fillId="0" borderId="3" xfId="0" applyNumberFormat="1" applyFont="1" applyBorder="1" applyAlignment="1">
      <alignment horizontal="center" vertical="center" wrapText="1"/>
    </xf>
    <xf numFmtId="178" fontId="4" fillId="28" borderId="3" xfId="0" applyNumberFormat="1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169" fontId="5" fillId="28" borderId="3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177" fontId="4" fillId="28" borderId="3" xfId="0" applyNumberFormat="1" applyFont="1" applyFill="1" applyBorder="1" applyAlignment="1">
      <alignment horizontal="center" vertical="center" wrapText="1"/>
    </xf>
    <xf numFmtId="177" fontId="5" fillId="28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49" fontId="69" fillId="0" borderId="0" xfId="0" applyNumberFormat="1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78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0" borderId="15" xfId="0" applyFont="1" applyBorder="1" applyAlignment="1">
      <alignment vertical="center"/>
    </xf>
    <xf numFmtId="0" fontId="72" fillId="0" borderId="16" xfId="0" applyFont="1" applyBorder="1" applyAlignment="1">
      <alignment vertical="center"/>
    </xf>
    <xf numFmtId="0" fontId="72" fillId="0" borderId="3" xfId="0" applyFont="1" applyBorder="1" applyAlignment="1">
      <alignment vertical="center"/>
    </xf>
    <xf numFmtId="0" fontId="72" fillId="0" borderId="15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17" xfId="0" applyFont="1" applyBorder="1" applyAlignment="1">
      <alignment vertical="center" wrapText="1"/>
    </xf>
    <xf numFmtId="0" fontId="72" fillId="0" borderId="18" xfId="0" applyFont="1" applyBorder="1" applyAlignment="1">
      <alignment vertical="center"/>
    </xf>
    <xf numFmtId="0" fontId="72" fillId="0" borderId="15" xfId="0" applyFont="1" applyBorder="1" applyAlignment="1">
      <alignment horizontal="left" vertical="center"/>
    </xf>
    <xf numFmtId="0" fontId="72" fillId="0" borderId="14" xfId="0" applyFont="1" applyBorder="1" applyAlignment="1">
      <alignment horizontal="left" vertical="center" wrapText="1"/>
    </xf>
    <xf numFmtId="0" fontId="72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 wrapText="1"/>
    </xf>
    <xf numFmtId="0" fontId="72" fillId="0" borderId="3" xfId="0" applyFont="1" applyBorder="1" applyAlignment="1">
      <alignment vertical="center" wrapText="1"/>
    </xf>
    <xf numFmtId="49" fontId="72" fillId="0" borderId="3" xfId="0" applyNumberFormat="1" applyFont="1" applyBorder="1" applyAlignment="1">
      <alignment horizontal="center" vertical="center"/>
    </xf>
    <xf numFmtId="2" fontId="72" fillId="0" borderId="3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 wrapText="1"/>
    </xf>
    <xf numFmtId="0" fontId="73" fillId="0" borderId="15" xfId="0" applyFont="1" applyBorder="1" applyAlignment="1">
      <alignment horizontal="left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0" borderId="3" xfId="0" applyFont="1" applyBorder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179" fontId="4" fillId="22" borderId="3" xfId="0" applyNumberFormat="1" applyFont="1" applyFill="1" applyBorder="1" applyAlignment="1">
      <alignment horizontal="center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7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181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vertical="center" wrapText="1"/>
    </xf>
    <xf numFmtId="0" fontId="4" fillId="29" borderId="3" xfId="0" applyFont="1" applyFill="1" applyBorder="1" applyAlignment="1">
      <alignment horizontal="left" vertical="center" wrapText="1"/>
    </xf>
    <xf numFmtId="4" fontId="8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180" fontId="4" fillId="22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80" fillId="22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Border="1" applyAlignment="1">
      <alignment vertical="center"/>
    </xf>
    <xf numFmtId="180" fontId="5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80" fontId="7" fillId="22" borderId="3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Alignment="1">
      <alignment horizontal="right" vertical="center" wrapText="1"/>
    </xf>
    <xf numFmtId="180" fontId="7" fillId="0" borderId="0" xfId="0" applyNumberFormat="1" applyFont="1" applyAlignment="1">
      <alignment horizontal="center" vertical="center"/>
    </xf>
    <xf numFmtId="180" fontId="5" fillId="22" borderId="0" xfId="0" applyNumberFormat="1" applyFont="1" applyFill="1" applyAlignment="1">
      <alignment vertical="center"/>
    </xf>
    <xf numFmtId="182" fontId="5" fillId="22" borderId="3" xfId="0" applyNumberFormat="1" applyFont="1" applyFill="1" applyBorder="1" applyAlignment="1">
      <alignment horizontal="center" vertical="center" wrapText="1"/>
    </xf>
    <xf numFmtId="182" fontId="4" fillId="22" borderId="3" xfId="0" applyNumberFormat="1" applyFont="1" applyFill="1" applyBorder="1" applyAlignment="1">
      <alignment horizontal="center" vertical="center" wrapText="1"/>
    </xf>
    <xf numFmtId="2" fontId="80" fillId="0" borderId="3" xfId="0" applyNumberFormat="1" applyFont="1" applyBorder="1" applyAlignment="1">
      <alignment vertical="center"/>
    </xf>
    <xf numFmtId="0" fontId="73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9" fillId="0" borderId="15" xfId="0" applyFont="1" applyBorder="1" applyAlignment="1">
      <alignment horizontal="left" vertical="center" wrapText="1"/>
    </xf>
    <xf numFmtId="0" fontId="79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2" fillId="0" borderId="16" xfId="0" applyFont="1" applyBorder="1" applyAlignment="1">
      <alignment horizontal="left" vertical="center" wrapText="1"/>
    </xf>
    <xf numFmtId="0" fontId="73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2" borderId="14" xfId="0" applyFont="1" applyFill="1" applyBorder="1" applyAlignment="1">
      <alignment horizontal="left" vertical="center" wrapText="1"/>
    </xf>
    <xf numFmtId="0" fontId="4" fillId="22" borderId="15" xfId="0" applyFont="1" applyFill="1" applyBorder="1" applyAlignment="1">
      <alignment horizontal="left" vertical="center" wrapText="1"/>
    </xf>
    <xf numFmtId="0" fontId="4" fillId="22" borderId="1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9" fontId="5" fillId="0" borderId="14" xfId="0" applyNumberFormat="1" applyFont="1" applyBorder="1" applyAlignment="1">
      <alignment horizontal="center" vertical="center" wrapText="1"/>
    </xf>
    <xf numFmtId="169" fontId="5" fillId="0" borderId="1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 shrinkToFit="1"/>
    </xf>
    <xf numFmtId="0" fontId="4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6" xfId="0" applyNumberFormat="1" applyFont="1" applyBorder="1" applyAlignment="1">
      <alignment horizontal="center" vertical="center" wrapText="1"/>
    </xf>
    <xf numFmtId="2" fontId="4" fillId="28" borderId="14" xfId="0" applyNumberFormat="1" applyFont="1" applyFill="1" applyBorder="1" applyAlignment="1">
      <alignment horizontal="center" vertical="center" wrapText="1"/>
    </xf>
    <xf numFmtId="2" fontId="4" fillId="28" borderId="16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8" borderId="3" xfId="0" applyNumberFormat="1" applyFont="1" applyFill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horizontal="center" vertical="center" wrapText="1"/>
    </xf>
    <xf numFmtId="0" fontId="76" fillId="0" borderId="13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5" fillId="28" borderId="14" xfId="0" applyNumberFormat="1" applyFont="1" applyFill="1" applyBorder="1" applyAlignment="1">
      <alignment horizontal="center" vertical="center" wrapText="1"/>
    </xf>
    <xf numFmtId="178" fontId="5" fillId="28" borderId="16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left" vertical="center" wrapText="1"/>
    </xf>
    <xf numFmtId="3" fontId="4" fillId="0" borderId="15" xfId="0" applyNumberFormat="1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G305"/>
  <sheetViews>
    <sheetView tabSelected="1" view="pageBreakPreview" zoomScale="75" zoomScaleNormal="70" zoomScaleSheetLayoutView="75" workbookViewId="0">
      <pane xSplit="19968" topLeftCell="K1"/>
      <selection pane="topRight" activeCell="K52" sqref="K52"/>
    </sheetView>
  </sheetViews>
  <sheetFormatPr defaultColWidth="9.109375" defaultRowHeight="18"/>
  <cols>
    <col min="1" max="1" width="87.5546875" style="2" customWidth="1"/>
    <col min="2" max="2" width="10.44140625" style="20" customWidth="1"/>
    <col min="3" max="3" width="23.44140625" style="2" customWidth="1"/>
    <col min="4" max="4" width="22.88671875" style="2" customWidth="1"/>
    <col min="5" max="5" width="22.6640625" style="2" customWidth="1"/>
    <col min="6" max="6" width="22.109375" style="2" customWidth="1"/>
    <col min="7" max="7" width="22.44140625" style="2" customWidth="1"/>
    <col min="8" max="16384" width="9.109375" style="2"/>
  </cols>
  <sheetData>
    <row r="1" spans="1:7" ht="20.399999999999999">
      <c r="A1" s="2" t="s">
        <v>197</v>
      </c>
      <c r="B1" s="85"/>
    </row>
    <row r="2" spans="1:7" ht="21">
      <c r="A2" s="65"/>
      <c r="E2" s="139" t="s">
        <v>189</v>
      </c>
      <c r="F2" s="139"/>
      <c r="G2" s="139"/>
    </row>
    <row r="4" spans="1:7" ht="1.5" customHeight="1"/>
    <row r="5" spans="1:7">
      <c r="B5" s="138"/>
      <c r="C5" s="138"/>
      <c r="F5" s="124" t="s">
        <v>55</v>
      </c>
      <c r="G5" s="124"/>
    </row>
    <row r="6" spans="1:7" ht="61.5" customHeight="1">
      <c r="A6" s="74" t="s">
        <v>8</v>
      </c>
      <c r="B6" s="123" t="s">
        <v>168</v>
      </c>
      <c r="C6" s="123"/>
      <c r="D6" s="123"/>
      <c r="E6" s="128"/>
      <c r="F6" s="68" t="s">
        <v>41</v>
      </c>
      <c r="G6" s="78" t="s">
        <v>175</v>
      </c>
    </row>
    <row r="7" spans="1:7" ht="21">
      <c r="A7" s="74" t="s">
        <v>9</v>
      </c>
      <c r="B7" s="123"/>
      <c r="C7" s="123"/>
      <c r="D7" s="66"/>
      <c r="E7" s="67"/>
      <c r="F7" s="68" t="s">
        <v>40</v>
      </c>
      <c r="G7" s="75">
        <v>150</v>
      </c>
    </row>
    <row r="8" spans="1:7" ht="21">
      <c r="A8" s="74" t="s">
        <v>14</v>
      </c>
      <c r="B8" s="121" t="s">
        <v>169</v>
      </c>
      <c r="C8" s="121"/>
      <c r="D8" s="66"/>
      <c r="E8" s="67"/>
      <c r="F8" s="68" t="s">
        <v>39</v>
      </c>
      <c r="G8" s="75">
        <v>2123610100</v>
      </c>
    </row>
    <row r="9" spans="1:7" ht="21">
      <c r="A9" s="74" t="s">
        <v>176</v>
      </c>
      <c r="B9" s="121" t="s">
        <v>151</v>
      </c>
      <c r="C9" s="121"/>
      <c r="D9" s="69"/>
      <c r="E9" s="70"/>
      <c r="F9" s="68" t="s">
        <v>4</v>
      </c>
      <c r="G9" s="75">
        <v>17184</v>
      </c>
    </row>
    <row r="10" spans="1:7" ht="18.75" customHeight="1">
      <c r="A10" s="74" t="s">
        <v>11</v>
      </c>
      <c r="B10" s="121" t="s">
        <v>152</v>
      </c>
      <c r="C10" s="121"/>
      <c r="D10" s="121"/>
      <c r="E10" s="129"/>
      <c r="F10" s="68" t="s">
        <v>3</v>
      </c>
      <c r="G10" s="75"/>
    </row>
    <row r="11" spans="1:7" ht="21">
      <c r="A11" s="74" t="s">
        <v>10</v>
      </c>
      <c r="B11" s="121" t="s">
        <v>173</v>
      </c>
      <c r="C11" s="121"/>
      <c r="D11" s="69"/>
      <c r="E11" s="71"/>
      <c r="F11" s="72" t="s">
        <v>5</v>
      </c>
      <c r="G11" s="79" t="s">
        <v>170</v>
      </c>
    </row>
    <row r="12" spans="1:7" ht="21">
      <c r="A12" s="74" t="s">
        <v>84</v>
      </c>
      <c r="B12" s="123"/>
      <c r="C12" s="123"/>
      <c r="D12" s="123" t="s">
        <v>49</v>
      </c>
      <c r="E12" s="125"/>
      <c r="F12" s="126"/>
      <c r="G12" s="76" t="s">
        <v>83</v>
      </c>
    </row>
    <row r="13" spans="1:7" ht="21">
      <c r="A13" s="74" t="s">
        <v>15</v>
      </c>
      <c r="B13" s="121" t="s">
        <v>145</v>
      </c>
      <c r="C13" s="121"/>
      <c r="D13" s="123" t="s">
        <v>50</v>
      </c>
      <c r="E13" s="125"/>
      <c r="F13" s="126"/>
      <c r="G13" s="77"/>
    </row>
    <row r="14" spans="1:7" ht="21">
      <c r="A14" s="74" t="s">
        <v>34</v>
      </c>
      <c r="B14" s="123"/>
      <c r="C14" s="123"/>
      <c r="D14" s="69"/>
      <c r="E14" s="69"/>
      <c r="F14" s="69"/>
      <c r="G14" s="70"/>
    </row>
    <row r="15" spans="1:7" ht="21">
      <c r="A15" s="74" t="s">
        <v>6</v>
      </c>
      <c r="B15" s="121" t="s">
        <v>174</v>
      </c>
      <c r="C15" s="121"/>
      <c r="D15" s="121"/>
      <c r="E15" s="66"/>
      <c r="F15" s="66"/>
      <c r="G15" s="67"/>
    </row>
    <row r="16" spans="1:7" ht="21">
      <c r="A16" s="74" t="s">
        <v>7</v>
      </c>
      <c r="B16" s="121" t="s">
        <v>177</v>
      </c>
      <c r="C16" s="121"/>
      <c r="D16" s="81"/>
      <c r="E16" s="69"/>
      <c r="F16" s="69"/>
      <c r="G16" s="70"/>
    </row>
    <row r="17" spans="1:7" ht="35.25" customHeight="1">
      <c r="A17" s="74" t="s">
        <v>82</v>
      </c>
      <c r="B17" s="123" t="s">
        <v>171</v>
      </c>
      <c r="C17" s="123"/>
      <c r="D17" s="73"/>
      <c r="E17" s="66"/>
      <c r="F17" s="66"/>
      <c r="G17" s="67"/>
    </row>
    <row r="18" spans="1:7" ht="4.5" customHeight="1"/>
    <row r="19" spans="1:7" ht="26.25" customHeight="1">
      <c r="A19" s="127" t="s">
        <v>178</v>
      </c>
      <c r="B19" s="127"/>
      <c r="C19" s="127"/>
      <c r="D19" s="127"/>
      <c r="E19" s="127"/>
      <c r="F19" s="127"/>
      <c r="G19" s="127"/>
    </row>
    <row r="20" spans="1:7" ht="18.75" customHeight="1">
      <c r="A20" s="29"/>
      <c r="B20" s="31"/>
      <c r="C20" s="29"/>
      <c r="D20" s="84"/>
      <c r="E20" s="84"/>
      <c r="F20" s="84"/>
      <c r="G20" s="84" t="s">
        <v>187</v>
      </c>
    </row>
    <row r="21" spans="1:7" ht="36" customHeight="1">
      <c r="A21" s="124" t="s">
        <v>56</v>
      </c>
      <c r="B21" s="122" t="s">
        <v>12</v>
      </c>
      <c r="C21" s="122" t="s">
        <v>179</v>
      </c>
      <c r="D21" s="122" t="s">
        <v>45</v>
      </c>
      <c r="E21" s="122"/>
      <c r="F21" s="122"/>
      <c r="G21" s="122"/>
    </row>
    <row r="22" spans="1:7" ht="61.5" customHeight="1">
      <c r="A22" s="124"/>
      <c r="B22" s="122"/>
      <c r="C22" s="122"/>
      <c r="D22" s="11" t="s">
        <v>46</v>
      </c>
      <c r="E22" s="11" t="s">
        <v>47</v>
      </c>
      <c r="F22" s="11" t="s">
        <v>48</v>
      </c>
      <c r="G22" s="11" t="s">
        <v>23</v>
      </c>
    </row>
    <row r="23" spans="1:7" ht="18" customHeight="1">
      <c r="A23" s="4" t="s">
        <v>194</v>
      </c>
      <c r="B23" s="5" t="s">
        <v>195</v>
      </c>
      <c r="C23" s="45" t="s">
        <v>190</v>
      </c>
      <c r="D23" s="5" t="s">
        <v>191</v>
      </c>
      <c r="E23" s="5" t="s">
        <v>192</v>
      </c>
      <c r="F23" s="5" t="s">
        <v>196</v>
      </c>
      <c r="G23" s="5" t="s">
        <v>193</v>
      </c>
    </row>
    <row r="24" spans="1:7" ht="39" customHeight="1">
      <c r="A24" s="82" t="s">
        <v>99</v>
      </c>
      <c r="B24" s="5"/>
      <c r="C24" s="120">
        <v>19457968.079999998</v>
      </c>
      <c r="D24" s="83">
        <v>19457968.079999998</v>
      </c>
      <c r="E24" s="105">
        <v>14712510.6</v>
      </c>
      <c r="F24" s="105">
        <v>11580950.25</v>
      </c>
      <c r="G24" s="105">
        <v>5619117.9699999997</v>
      </c>
    </row>
    <row r="25" spans="1:7" ht="38.25" customHeight="1">
      <c r="A25" s="133" t="s">
        <v>91</v>
      </c>
      <c r="B25" s="133"/>
      <c r="C25" s="133"/>
      <c r="D25" s="133"/>
      <c r="E25" s="133"/>
      <c r="F25" s="133"/>
      <c r="G25" s="134"/>
    </row>
    <row r="26" spans="1:7" s="3" customFormat="1" ht="50.25" customHeight="1">
      <c r="A26" s="131" t="s">
        <v>95</v>
      </c>
      <c r="B26" s="131"/>
      <c r="C26" s="131"/>
      <c r="D26" s="131"/>
      <c r="E26" s="131"/>
      <c r="F26" s="131"/>
      <c r="G26" s="131"/>
    </row>
    <row r="27" spans="1:7" s="3" customFormat="1" ht="53.25" customHeight="1">
      <c r="A27" s="7" t="s">
        <v>160</v>
      </c>
      <c r="B27" s="8">
        <v>100</v>
      </c>
      <c r="C27" s="108">
        <f>D27+E27+F27+G27</f>
        <v>106524780.75</v>
      </c>
      <c r="D27" s="111">
        <f>D28</f>
        <v>26270361.84</v>
      </c>
      <c r="E27" s="111">
        <f>E28</f>
        <v>26153235.5</v>
      </c>
      <c r="F27" s="111">
        <f>F28</f>
        <v>25917782.82</v>
      </c>
      <c r="G27" s="111">
        <f>G28</f>
        <v>28183400.59</v>
      </c>
    </row>
    <row r="28" spans="1:7" s="3" customFormat="1" ht="48.75" customHeight="1">
      <c r="A28" s="6" t="s">
        <v>161</v>
      </c>
      <c r="B28" s="54">
        <v>101</v>
      </c>
      <c r="C28" s="102">
        <f>D28+E28+F28+G28</f>
        <v>106524780.75</v>
      </c>
      <c r="D28" s="112">
        <v>26270361.84</v>
      </c>
      <c r="E28" s="112">
        <v>26153235.5</v>
      </c>
      <c r="F28" s="112">
        <v>25917782.82</v>
      </c>
      <c r="G28" s="112">
        <v>28183400.59</v>
      </c>
    </row>
    <row r="29" spans="1:7" s="3" customFormat="1" ht="17.399999999999999">
      <c r="A29" s="104" t="s">
        <v>162</v>
      </c>
      <c r="B29" s="8">
        <v>110</v>
      </c>
      <c r="C29" s="108">
        <f>C30+C31</f>
        <v>9813962</v>
      </c>
      <c r="D29" s="109">
        <f>D30+D31</f>
        <v>3611020</v>
      </c>
      <c r="E29" s="109">
        <f>E30+E31</f>
        <v>2343850</v>
      </c>
      <c r="F29" s="109">
        <f>F30+F31</f>
        <v>972050</v>
      </c>
      <c r="G29" s="109">
        <f>G30+G31</f>
        <v>2887042</v>
      </c>
    </row>
    <row r="30" spans="1:7" s="3" customFormat="1">
      <c r="A30" s="51" t="s">
        <v>163</v>
      </c>
      <c r="B30" s="54">
        <v>111</v>
      </c>
      <c r="C30" s="114">
        <f>D30+E30+F30+G30</f>
        <v>9346662</v>
      </c>
      <c r="D30" s="113">
        <v>3526020</v>
      </c>
      <c r="E30" s="113">
        <v>2138050</v>
      </c>
      <c r="F30" s="113">
        <v>972050</v>
      </c>
      <c r="G30" s="113">
        <v>2710542</v>
      </c>
    </row>
    <row r="31" spans="1:7" s="3" customFormat="1" ht="18.75" customHeight="1">
      <c r="A31" s="51" t="s">
        <v>180</v>
      </c>
      <c r="B31" s="107">
        <v>112</v>
      </c>
      <c r="C31" s="114">
        <f>D31+E31+F31+G31</f>
        <v>467300</v>
      </c>
      <c r="D31" s="113">
        <v>85000</v>
      </c>
      <c r="E31" s="113">
        <v>205800</v>
      </c>
      <c r="F31" s="113"/>
      <c r="G31" s="113">
        <v>176500</v>
      </c>
    </row>
    <row r="32" spans="1:7" s="3" customFormat="1" ht="17.399999999999999">
      <c r="A32" s="7" t="s">
        <v>131</v>
      </c>
      <c r="B32" s="8">
        <v>130</v>
      </c>
      <c r="C32" s="108">
        <f>C33+C34+C35+C36+C37</f>
        <v>4897000</v>
      </c>
      <c r="D32" s="108">
        <f>D33+D34+D35+D36+D37</f>
        <v>1298300</v>
      </c>
      <c r="E32" s="108">
        <f>E33+E34+E35+E36+E37</f>
        <v>1455100</v>
      </c>
      <c r="F32" s="108">
        <f>F33+F34+F35+F36+F37</f>
        <v>1276216</v>
      </c>
      <c r="G32" s="108">
        <f>G33+G34+G35+G36+G37</f>
        <v>867384</v>
      </c>
    </row>
    <row r="33" spans="1:7" s="3" customFormat="1">
      <c r="A33" s="51" t="s">
        <v>166</v>
      </c>
      <c r="B33" s="55">
        <v>131</v>
      </c>
      <c r="C33" s="114">
        <f>D33+E33+F33+G33</f>
        <v>55000</v>
      </c>
      <c r="D33" s="113">
        <v>20000</v>
      </c>
      <c r="E33" s="113">
        <v>20000</v>
      </c>
      <c r="F33" s="113">
        <v>8000</v>
      </c>
      <c r="G33" s="113">
        <v>7000</v>
      </c>
    </row>
    <row r="34" spans="1:7" s="3" customFormat="1">
      <c r="A34" s="51" t="s">
        <v>165</v>
      </c>
      <c r="B34" s="55">
        <v>132</v>
      </c>
      <c r="C34" s="114">
        <f>D34+E34+F34+G34</f>
        <v>3000000</v>
      </c>
      <c r="D34" s="113">
        <v>800000</v>
      </c>
      <c r="E34" s="113">
        <v>800000</v>
      </c>
      <c r="F34" s="113">
        <v>750000</v>
      </c>
      <c r="G34" s="113">
        <v>650000</v>
      </c>
    </row>
    <row r="35" spans="1:7" s="3" customFormat="1">
      <c r="A35" s="51" t="s">
        <v>181</v>
      </c>
      <c r="B35" s="55">
        <v>133</v>
      </c>
      <c r="C35" s="114">
        <f>D35+E35+F35+G35</f>
        <v>115000</v>
      </c>
      <c r="D35" s="113">
        <v>55300</v>
      </c>
      <c r="E35" s="113">
        <v>30100</v>
      </c>
      <c r="F35" s="113">
        <v>13216</v>
      </c>
      <c r="G35" s="113">
        <v>16384</v>
      </c>
    </row>
    <row r="36" spans="1:7" s="3" customFormat="1">
      <c r="A36" s="51" t="s">
        <v>182</v>
      </c>
      <c r="B36" s="55">
        <v>134</v>
      </c>
      <c r="C36" s="114">
        <f>D36+E36+F36+G36</f>
        <v>520000</v>
      </c>
      <c r="D36" s="113">
        <v>155000</v>
      </c>
      <c r="E36" s="113">
        <v>155000</v>
      </c>
      <c r="F36" s="113">
        <v>155000</v>
      </c>
      <c r="G36" s="113">
        <v>55000</v>
      </c>
    </row>
    <row r="37" spans="1:7" s="3" customFormat="1">
      <c r="A37" s="51" t="s">
        <v>172</v>
      </c>
      <c r="B37" s="55">
        <v>135</v>
      </c>
      <c r="C37" s="114">
        <f>D37+E37+F37+G37</f>
        <v>1207000</v>
      </c>
      <c r="D37" s="113">
        <v>268000</v>
      </c>
      <c r="E37" s="113">
        <v>450000</v>
      </c>
      <c r="F37" s="113">
        <v>350000</v>
      </c>
      <c r="G37" s="113">
        <v>139000</v>
      </c>
    </row>
    <row r="38" spans="1:7" s="3" customFormat="1" ht="17.399999999999999">
      <c r="A38" s="7" t="s">
        <v>183</v>
      </c>
      <c r="B38" s="106">
        <v>140</v>
      </c>
      <c r="C38" s="108">
        <f>C39</f>
        <v>20200</v>
      </c>
      <c r="D38" s="109">
        <f>D39</f>
        <v>444.96</v>
      </c>
      <c r="E38" s="109">
        <f>E39</f>
        <v>2664.15</v>
      </c>
      <c r="F38" s="109">
        <f>F39</f>
        <v>6965.9</v>
      </c>
      <c r="G38" s="109">
        <f>G39</f>
        <v>10124.99</v>
      </c>
    </row>
    <row r="39" spans="1:7" s="3" customFormat="1">
      <c r="A39" s="51" t="s">
        <v>184</v>
      </c>
      <c r="B39" s="55">
        <v>141</v>
      </c>
      <c r="C39" s="114">
        <f>D39+E39+F39+G39</f>
        <v>20200</v>
      </c>
      <c r="D39" s="113">
        <v>444.96</v>
      </c>
      <c r="E39" s="113">
        <v>2664.15</v>
      </c>
      <c r="F39" s="113">
        <v>6965.9</v>
      </c>
      <c r="G39" s="112">
        <v>10124.99</v>
      </c>
    </row>
    <row r="40" spans="1:7" s="3" customFormat="1" ht="17.399999999999999">
      <c r="A40" s="7" t="s">
        <v>188</v>
      </c>
      <c r="B40" s="106"/>
      <c r="C40" s="108">
        <f>C27+C29+C32+C38</f>
        <v>121255942.75</v>
      </c>
      <c r="D40" s="109">
        <f>D27+D29+D32+D38</f>
        <v>31180126.800000001</v>
      </c>
      <c r="E40" s="109">
        <f>E27+E29+E32+E38</f>
        <v>29954849.649999999</v>
      </c>
      <c r="F40" s="109">
        <f>F27+F29+F32+F38</f>
        <v>28173014.719999999</v>
      </c>
      <c r="G40" s="109">
        <f>G27+G29+G32+G38</f>
        <v>31947951.579999998</v>
      </c>
    </row>
    <row r="41" spans="1:7" s="3" customFormat="1" ht="17.399999999999999">
      <c r="A41" s="7"/>
      <c r="B41" s="106"/>
      <c r="C41" s="86"/>
      <c r="D41" s="80"/>
      <c r="E41" s="80"/>
      <c r="F41" s="80"/>
      <c r="G41" s="80"/>
    </row>
    <row r="42" spans="1:7" ht="20.100000000000001" customHeight="1">
      <c r="A42" s="132" t="s">
        <v>136</v>
      </c>
      <c r="B42" s="133"/>
      <c r="C42" s="133"/>
      <c r="D42" s="133"/>
      <c r="E42" s="133"/>
      <c r="F42" s="133"/>
      <c r="G42" s="134"/>
    </row>
    <row r="43" spans="1:7" ht="20.100000000000001" customHeight="1">
      <c r="A43" s="6" t="s">
        <v>114</v>
      </c>
      <c r="B43" s="4">
        <v>200</v>
      </c>
      <c r="C43" s="112">
        <f t="shared" ref="C43:C49" si="0">D43+E43+F43+G43</f>
        <v>92637720</v>
      </c>
      <c r="D43" s="112">
        <v>24000000</v>
      </c>
      <c r="E43" s="112">
        <v>22000000</v>
      </c>
      <c r="F43" s="112">
        <v>23448000</v>
      </c>
      <c r="G43" s="112">
        <v>23189720</v>
      </c>
    </row>
    <row r="44" spans="1:7" ht="20.100000000000001" customHeight="1">
      <c r="A44" s="6" t="s">
        <v>115</v>
      </c>
      <c r="B44" s="4">
        <v>210</v>
      </c>
      <c r="C44" s="112">
        <f t="shared" si="0"/>
        <v>20001880</v>
      </c>
      <c r="D44" s="112">
        <v>5280000</v>
      </c>
      <c r="E44" s="112">
        <v>4840000</v>
      </c>
      <c r="F44" s="112">
        <v>5158600</v>
      </c>
      <c r="G44" s="112">
        <v>4723280</v>
      </c>
    </row>
    <row r="45" spans="1:7" ht="20.100000000000001" customHeight="1">
      <c r="A45" s="6" t="s">
        <v>116</v>
      </c>
      <c r="B45" s="4">
        <v>220</v>
      </c>
      <c r="C45" s="112">
        <f t="shared" si="0"/>
        <v>3195000</v>
      </c>
      <c r="D45" s="115">
        <v>881712</v>
      </c>
      <c r="E45" s="115">
        <v>927928</v>
      </c>
      <c r="F45" s="115">
        <v>512631</v>
      </c>
      <c r="G45" s="115">
        <v>872729</v>
      </c>
    </row>
    <row r="46" spans="1:7" ht="20.100000000000001" customHeight="1">
      <c r="A46" s="6" t="s">
        <v>117</v>
      </c>
      <c r="B46" s="4">
        <v>230</v>
      </c>
      <c r="C46" s="112">
        <f t="shared" si="0"/>
        <v>8881850</v>
      </c>
      <c r="D46" s="112">
        <v>1600013</v>
      </c>
      <c r="E46" s="112">
        <v>2290900</v>
      </c>
      <c r="F46" s="112">
        <v>2302381</v>
      </c>
      <c r="G46" s="112">
        <v>2688556</v>
      </c>
    </row>
    <row r="47" spans="1:7" ht="20.100000000000001" customHeight="1">
      <c r="A47" s="6" t="s">
        <v>118</v>
      </c>
      <c r="B47" s="4">
        <v>240</v>
      </c>
      <c r="C47" s="112">
        <f t="shared" si="0"/>
        <v>1470000</v>
      </c>
      <c r="D47" s="112">
        <v>160798</v>
      </c>
      <c r="E47" s="112">
        <v>432901</v>
      </c>
      <c r="F47" s="112">
        <v>788866</v>
      </c>
      <c r="G47" s="112">
        <v>87435</v>
      </c>
    </row>
    <row r="48" spans="1:7" ht="20.100000000000001" customHeight="1">
      <c r="A48" s="6" t="s">
        <v>119</v>
      </c>
      <c r="B48" s="4">
        <v>250</v>
      </c>
      <c r="C48" s="112">
        <f t="shared" si="0"/>
        <v>1595000</v>
      </c>
      <c r="D48" s="115">
        <v>175126</v>
      </c>
      <c r="E48" s="115">
        <v>249931</v>
      </c>
      <c r="F48" s="115">
        <v>775569</v>
      </c>
      <c r="G48" s="115">
        <v>394374</v>
      </c>
    </row>
    <row r="49" spans="1:7" ht="20.100000000000001" customHeight="1">
      <c r="A49" s="6" t="s">
        <v>120</v>
      </c>
      <c r="B49" s="4">
        <v>260</v>
      </c>
      <c r="C49" s="112">
        <f t="shared" si="0"/>
        <v>17000</v>
      </c>
      <c r="D49" s="112">
        <v>0</v>
      </c>
      <c r="E49" s="112">
        <v>900</v>
      </c>
      <c r="F49" s="112">
        <v>10000</v>
      </c>
      <c r="G49" s="112">
        <v>6100</v>
      </c>
    </row>
    <row r="50" spans="1:7" ht="20.100000000000001" customHeight="1">
      <c r="A50" s="6" t="s">
        <v>127</v>
      </c>
      <c r="B50" s="4">
        <v>270</v>
      </c>
      <c r="C50" s="112">
        <f>D50+E50+F50+G50</f>
        <v>9346662</v>
      </c>
      <c r="D50" s="112">
        <f>D51+D52+D53+D54</f>
        <v>3526020</v>
      </c>
      <c r="E50" s="112">
        <f>E51+E52+E53+E54</f>
        <v>2138050</v>
      </c>
      <c r="F50" s="112">
        <f>F51+F52+F53+F54</f>
        <v>972050</v>
      </c>
      <c r="G50" s="112">
        <f>G51+G52+G53+G54</f>
        <v>2710542.0000000005</v>
      </c>
    </row>
    <row r="51" spans="1:7" ht="20.100000000000001" customHeight="1">
      <c r="A51" s="51" t="s">
        <v>121</v>
      </c>
      <c r="B51" s="55">
        <v>271</v>
      </c>
      <c r="C51" s="113">
        <f>D51+E51+F51+G51</f>
        <v>3603705.9</v>
      </c>
      <c r="D51" s="112">
        <v>1900426</v>
      </c>
      <c r="E51" s="112">
        <v>516949.3</v>
      </c>
      <c r="F51" s="112"/>
      <c r="G51" s="112">
        <v>1186330.6000000001</v>
      </c>
    </row>
    <row r="52" spans="1:7" ht="20.100000000000001" customHeight="1">
      <c r="A52" s="51" t="s">
        <v>122</v>
      </c>
      <c r="B52" s="55">
        <v>272</v>
      </c>
      <c r="C52" s="116">
        <f>D52+E52+F52+G52</f>
        <v>270459.8</v>
      </c>
      <c r="D52" s="112">
        <v>67614</v>
      </c>
      <c r="E52" s="112">
        <v>67614</v>
      </c>
      <c r="F52" s="112">
        <v>67614</v>
      </c>
      <c r="G52" s="112">
        <v>67617.8</v>
      </c>
    </row>
    <row r="53" spans="1:7" ht="20.100000000000001" customHeight="1">
      <c r="A53" s="51" t="s">
        <v>123</v>
      </c>
      <c r="B53" s="55">
        <v>273</v>
      </c>
      <c r="C53" s="113">
        <f>D53+E53+F53+G53</f>
        <v>4969239.7</v>
      </c>
      <c r="D53" s="112">
        <v>1455665</v>
      </c>
      <c r="E53" s="112">
        <v>1451171.7</v>
      </c>
      <c r="F53" s="112">
        <v>802121</v>
      </c>
      <c r="G53" s="112">
        <v>1260282</v>
      </c>
    </row>
    <row r="54" spans="1:7" ht="20.100000000000001" customHeight="1">
      <c r="A54" s="51" t="s">
        <v>124</v>
      </c>
      <c r="B54" s="55">
        <v>275</v>
      </c>
      <c r="C54" s="113">
        <f>D54+E54+F54+G54</f>
        <v>503256.6</v>
      </c>
      <c r="D54" s="112">
        <v>102315</v>
      </c>
      <c r="E54" s="112">
        <v>102315</v>
      </c>
      <c r="F54" s="112">
        <v>102315</v>
      </c>
      <c r="G54" s="112">
        <v>196311.6</v>
      </c>
    </row>
    <row r="55" spans="1:7" ht="20.100000000000001" customHeight="1">
      <c r="A55" s="88" t="s">
        <v>125</v>
      </c>
      <c r="B55" s="89">
        <v>276</v>
      </c>
      <c r="C55" s="108"/>
      <c r="D55" s="117"/>
      <c r="E55" s="117"/>
      <c r="F55" s="117"/>
      <c r="G55" s="117"/>
    </row>
    <row r="56" spans="1:7" ht="37.5" customHeight="1">
      <c r="A56" s="90" t="s">
        <v>126</v>
      </c>
      <c r="B56" s="89">
        <v>280</v>
      </c>
      <c r="C56" s="108">
        <f>SUM(D56:G56)</f>
        <v>0</v>
      </c>
      <c r="D56" s="102"/>
      <c r="E56" s="102"/>
      <c r="F56" s="102"/>
      <c r="G56" s="102" t="s">
        <v>159</v>
      </c>
    </row>
    <row r="57" spans="1:7" ht="20.100000000000001" customHeight="1">
      <c r="A57" s="90" t="s">
        <v>128</v>
      </c>
      <c r="B57" s="89">
        <v>290</v>
      </c>
      <c r="C57" s="102">
        <f>D57+E57+F57+G57</f>
        <v>412577</v>
      </c>
      <c r="D57" s="102">
        <v>71000</v>
      </c>
      <c r="E57" s="102">
        <v>205800</v>
      </c>
      <c r="F57" s="102">
        <v>86750</v>
      </c>
      <c r="G57" s="102">
        <v>49027</v>
      </c>
    </row>
    <row r="58" spans="1:7" ht="20.100000000000001" customHeight="1">
      <c r="A58" s="90" t="s">
        <v>129</v>
      </c>
      <c r="B58" s="89">
        <v>300</v>
      </c>
      <c r="C58" s="108">
        <f>SUM(D58:G58)</f>
        <v>0</v>
      </c>
      <c r="D58" s="102"/>
      <c r="E58" s="102"/>
      <c r="F58" s="102"/>
      <c r="G58" s="102"/>
    </row>
    <row r="59" spans="1:7" ht="20.100000000000001" customHeight="1">
      <c r="A59" s="90" t="s">
        <v>93</v>
      </c>
      <c r="B59" s="89">
        <v>310</v>
      </c>
      <c r="C59" s="108">
        <f>SUM(D59:G59)</f>
        <v>0</v>
      </c>
      <c r="D59" s="102"/>
      <c r="E59" s="102"/>
      <c r="F59" s="102"/>
      <c r="G59" s="102">
        <v>0</v>
      </c>
    </row>
    <row r="60" spans="1:7" ht="20.100000000000001" customHeight="1">
      <c r="A60" s="90" t="s">
        <v>156</v>
      </c>
      <c r="B60" s="89">
        <v>320</v>
      </c>
      <c r="C60" s="102">
        <f>C61</f>
        <v>52244.28</v>
      </c>
      <c r="D60" s="102">
        <f>D61</f>
        <v>52244.28</v>
      </c>
      <c r="E60" s="102"/>
      <c r="F60" s="102"/>
      <c r="G60" s="102"/>
    </row>
    <row r="61" spans="1:7" ht="46.5" customHeight="1">
      <c r="A61" s="88" t="s">
        <v>185</v>
      </c>
      <c r="B61" s="89">
        <v>321</v>
      </c>
      <c r="C61" s="114">
        <f>D61</f>
        <v>52244.28</v>
      </c>
      <c r="D61" s="114">
        <v>52244.28</v>
      </c>
      <c r="E61" s="102"/>
      <c r="F61" s="102"/>
      <c r="G61" s="102"/>
    </row>
    <row r="62" spans="1:7" ht="20.100000000000001" customHeight="1">
      <c r="A62" s="90"/>
      <c r="B62" s="89">
        <v>322</v>
      </c>
      <c r="C62" s="86"/>
      <c r="D62" s="87"/>
      <c r="E62" s="87"/>
      <c r="F62" s="87"/>
      <c r="G62" s="87"/>
    </row>
    <row r="63" spans="1:7" ht="19.5" customHeight="1">
      <c r="A63" s="90" t="s">
        <v>130</v>
      </c>
      <c r="B63" s="89">
        <v>330</v>
      </c>
      <c r="C63" s="108">
        <f>C43+C44+C45+C46+C47+C48+C49+C50+C57+C60</f>
        <v>137609933.28</v>
      </c>
      <c r="D63" s="108">
        <f>D43+D44+D45+D46+D47+D48+D49+D50+D57+D60</f>
        <v>35746913.280000001</v>
      </c>
      <c r="E63" s="108">
        <f>E43+E44+E45+E46+E47+E48+E49+E50+E56+E57+E58+E59+E60</f>
        <v>33086410</v>
      </c>
      <c r="F63" s="108">
        <f>F43+F44+F45+F46+F47+F48+F49+F50+F56+F57+F58+F59+F60</f>
        <v>34054847</v>
      </c>
      <c r="G63" s="108">
        <f>G43+G44+G45+G46+G47+G48+G49+G50+G57+G60+G58+G59</f>
        <v>34721763</v>
      </c>
    </row>
    <row r="64" spans="1:7" ht="19.5" customHeight="1">
      <c r="A64" s="135" t="s">
        <v>133</v>
      </c>
      <c r="B64" s="136"/>
      <c r="C64" s="136"/>
      <c r="D64" s="136"/>
      <c r="E64" s="136"/>
      <c r="F64" s="136"/>
      <c r="G64" s="137"/>
    </row>
    <row r="65" spans="1:7" ht="19.5" customHeight="1">
      <c r="A65" s="90" t="s">
        <v>134</v>
      </c>
      <c r="B65" s="89">
        <v>400</v>
      </c>
      <c r="C65" s="118">
        <f>C45+C46+C47</f>
        <v>13546850</v>
      </c>
      <c r="D65" s="118">
        <f>D45+D46+D47</f>
        <v>2642523</v>
      </c>
      <c r="E65" s="118">
        <f>E45+E46+E47</f>
        <v>3651729</v>
      </c>
      <c r="F65" s="118">
        <f>F45+F46+F47</f>
        <v>3603878</v>
      </c>
      <c r="G65" s="118">
        <f>G45+G46+G47</f>
        <v>3648720</v>
      </c>
    </row>
    <row r="66" spans="1:7" ht="19.5" customHeight="1">
      <c r="A66" s="90" t="s">
        <v>135</v>
      </c>
      <c r="B66" s="89">
        <v>410</v>
      </c>
      <c r="C66" s="118">
        <f t="shared" ref="C66:G67" si="1">C43</f>
        <v>92637720</v>
      </c>
      <c r="D66" s="118">
        <f t="shared" si="1"/>
        <v>24000000</v>
      </c>
      <c r="E66" s="118">
        <f t="shared" si="1"/>
        <v>22000000</v>
      </c>
      <c r="F66" s="118">
        <f t="shared" si="1"/>
        <v>23448000</v>
      </c>
      <c r="G66" s="118">
        <f t="shared" si="1"/>
        <v>23189720</v>
      </c>
    </row>
    <row r="67" spans="1:7" ht="19.5" customHeight="1">
      <c r="A67" s="90" t="s">
        <v>137</v>
      </c>
      <c r="B67" s="89">
        <v>420</v>
      </c>
      <c r="C67" s="118">
        <f t="shared" si="1"/>
        <v>20001880</v>
      </c>
      <c r="D67" s="118">
        <f t="shared" si="1"/>
        <v>5280000</v>
      </c>
      <c r="E67" s="118">
        <f t="shared" si="1"/>
        <v>4840000</v>
      </c>
      <c r="F67" s="118">
        <f t="shared" si="1"/>
        <v>5158600</v>
      </c>
      <c r="G67" s="118">
        <f t="shared" si="1"/>
        <v>4723280</v>
      </c>
    </row>
    <row r="68" spans="1:7" ht="19.5" customHeight="1">
      <c r="A68" s="90" t="s">
        <v>93</v>
      </c>
      <c r="B68" s="89">
        <v>430</v>
      </c>
      <c r="C68" s="119">
        <f>SUM(D68:G68)</f>
        <v>0</v>
      </c>
      <c r="D68" s="118"/>
      <c r="E68" s="118"/>
      <c r="F68" s="118"/>
      <c r="G68" s="118"/>
    </row>
    <row r="69" spans="1:7" ht="19.5" customHeight="1">
      <c r="A69" s="90" t="s">
        <v>138</v>
      </c>
      <c r="B69" s="89">
        <v>440</v>
      </c>
      <c r="C69" s="118">
        <f>C48+C49+C50+C57+C60</f>
        <v>11423483.279999999</v>
      </c>
      <c r="D69" s="118">
        <f>D48+D49+D50+D57+D60</f>
        <v>3824390.28</v>
      </c>
      <c r="E69" s="118">
        <f>E48+E49+E50+E57+E60</f>
        <v>2594681</v>
      </c>
      <c r="F69" s="118">
        <f>F48+F49+F50+F57+F60</f>
        <v>1844369</v>
      </c>
      <c r="G69" s="118">
        <f>G48+G49+G50+G57+G60</f>
        <v>3160043.0000000005</v>
      </c>
    </row>
    <row r="70" spans="1:7" ht="19.5" customHeight="1">
      <c r="A70" s="90" t="s">
        <v>139</v>
      </c>
      <c r="B70" s="89">
        <v>450</v>
      </c>
      <c r="C70" s="119">
        <f>SUM(C65:C69)</f>
        <v>137609933.28</v>
      </c>
      <c r="D70" s="119">
        <f>SUM(D65:D69)</f>
        <v>35746913.280000001</v>
      </c>
      <c r="E70" s="119">
        <f>SUM(E65:E69)</f>
        <v>33086410</v>
      </c>
      <c r="F70" s="119">
        <f>SUM(F65:F69)</f>
        <v>34054847</v>
      </c>
      <c r="G70" s="119">
        <f>SUM(G65:G69)</f>
        <v>34721763</v>
      </c>
    </row>
    <row r="71" spans="1:7" ht="20.100000000000001" customHeight="1">
      <c r="A71" s="135" t="s">
        <v>97</v>
      </c>
      <c r="B71" s="136"/>
      <c r="C71" s="136"/>
      <c r="D71" s="136"/>
      <c r="E71" s="136"/>
      <c r="F71" s="136"/>
      <c r="G71" s="137"/>
    </row>
    <row r="72" spans="1:7" ht="22.5" customHeight="1">
      <c r="A72" s="92" t="s">
        <v>103</v>
      </c>
      <c r="B72" s="89">
        <v>500</v>
      </c>
      <c r="C72" s="108">
        <f>SUM(D72:G72)</f>
        <v>2072025</v>
      </c>
      <c r="D72" s="108"/>
      <c r="E72" s="108">
        <f>SUM(E73)</f>
        <v>2000000</v>
      </c>
      <c r="F72" s="108">
        <f>SUM(F73)</f>
        <v>72025</v>
      </c>
      <c r="G72" s="108">
        <f>SUM(G73)</f>
        <v>0</v>
      </c>
    </row>
    <row r="73" spans="1:7" ht="37.5" customHeight="1">
      <c r="A73" s="90" t="s">
        <v>96</v>
      </c>
      <c r="B73" s="91">
        <v>501</v>
      </c>
      <c r="C73" s="102">
        <f>E73+F73</f>
        <v>2072025</v>
      </c>
      <c r="D73" s="102"/>
      <c r="E73" s="102">
        <v>2000000</v>
      </c>
      <c r="F73" s="102">
        <v>72025</v>
      </c>
      <c r="G73" s="102"/>
    </row>
    <row r="74" spans="1:7" ht="20.100000000000001" customHeight="1">
      <c r="A74" s="92" t="s">
        <v>94</v>
      </c>
      <c r="B74" s="93">
        <v>510</v>
      </c>
      <c r="C74" s="108">
        <f>D74+E74+F74+G74</f>
        <v>2363696</v>
      </c>
      <c r="D74" s="108">
        <f>SUM(D75:D80)</f>
        <v>178671</v>
      </c>
      <c r="E74" s="108">
        <f>SUM(E75:E80)</f>
        <v>2000000</v>
      </c>
      <c r="F74" s="108">
        <f>SUM(F75:F80)</f>
        <v>152025</v>
      </c>
      <c r="G74" s="108">
        <f>SUM(G75:G80)</f>
        <v>33000</v>
      </c>
    </row>
    <row r="75" spans="1:7" ht="20.100000000000001" customHeight="1">
      <c r="A75" s="90" t="s">
        <v>0</v>
      </c>
      <c r="B75" s="94">
        <v>511</v>
      </c>
      <c r="C75" s="108">
        <f>SUM(D75:G75)</f>
        <v>0</v>
      </c>
      <c r="D75" s="102"/>
      <c r="E75" s="102"/>
      <c r="F75" s="102"/>
      <c r="G75" s="102"/>
    </row>
    <row r="76" spans="1:7" ht="20.100000000000001" customHeight="1">
      <c r="A76" s="90" t="s">
        <v>1</v>
      </c>
      <c r="B76" s="95">
        <v>512</v>
      </c>
      <c r="C76" s="102">
        <f>D76+E76+F76+G76</f>
        <v>1016671</v>
      </c>
      <c r="D76" s="102">
        <v>103671</v>
      </c>
      <c r="E76" s="102">
        <v>800000</v>
      </c>
      <c r="F76" s="102">
        <v>80000</v>
      </c>
      <c r="G76" s="102">
        <v>33000</v>
      </c>
    </row>
    <row r="77" spans="1:7" ht="20.100000000000001" customHeight="1">
      <c r="A77" s="90" t="s">
        <v>16</v>
      </c>
      <c r="B77" s="94">
        <v>513</v>
      </c>
      <c r="C77" s="108" t="s">
        <v>186</v>
      </c>
      <c r="D77" s="102"/>
      <c r="E77" s="102"/>
      <c r="F77" s="102"/>
      <c r="G77" s="102" t="s">
        <v>186</v>
      </c>
    </row>
    <row r="78" spans="1:7" ht="20.100000000000001" customHeight="1">
      <c r="A78" s="90" t="s">
        <v>2</v>
      </c>
      <c r="B78" s="95">
        <v>514</v>
      </c>
      <c r="C78" s="102">
        <f>D78</f>
        <v>75000</v>
      </c>
      <c r="D78" s="102">
        <v>75000</v>
      </c>
      <c r="E78" s="102"/>
      <c r="F78" s="102"/>
      <c r="G78" s="102"/>
    </row>
    <row r="79" spans="1:7" ht="36" customHeight="1">
      <c r="A79" s="90" t="s">
        <v>22</v>
      </c>
      <c r="B79" s="94">
        <v>515</v>
      </c>
      <c r="C79" s="102" t="s">
        <v>186</v>
      </c>
      <c r="D79" s="102"/>
      <c r="E79" s="102"/>
      <c r="F79" s="102"/>
      <c r="G79" s="102"/>
    </row>
    <row r="80" spans="1:7" ht="20.100000000000001" customHeight="1">
      <c r="A80" s="90" t="s">
        <v>73</v>
      </c>
      <c r="B80" s="91">
        <v>516</v>
      </c>
      <c r="C80" s="102">
        <f>E80+F80</f>
        <v>1272025</v>
      </c>
      <c r="D80" s="102"/>
      <c r="E80" s="102">
        <v>1200000</v>
      </c>
      <c r="F80" s="102">
        <v>72025</v>
      </c>
      <c r="G80" s="102"/>
    </row>
    <row r="81" spans="1:7" ht="20.100000000000001" customHeight="1">
      <c r="A81" s="135" t="s">
        <v>102</v>
      </c>
      <c r="B81" s="136"/>
      <c r="C81" s="136"/>
      <c r="D81" s="136"/>
      <c r="E81" s="136"/>
      <c r="F81" s="136"/>
      <c r="G81" s="137"/>
    </row>
    <row r="82" spans="1:7" ht="20.100000000000001" customHeight="1">
      <c r="A82" s="90" t="s">
        <v>104</v>
      </c>
      <c r="B82" s="89">
        <v>600</v>
      </c>
      <c r="C82" s="86">
        <f t="shared" ref="C82:C90" si="2">SUM(D82:G82)</f>
        <v>0</v>
      </c>
      <c r="D82" s="86">
        <f>SUM(D83:D86)</f>
        <v>0</v>
      </c>
      <c r="E82" s="86">
        <f>SUM(E83:E86)</f>
        <v>0</v>
      </c>
      <c r="F82" s="86">
        <f>SUM(F83:F86)</f>
        <v>0</v>
      </c>
      <c r="G82" s="86">
        <f>SUM(G83:G86)</f>
        <v>0</v>
      </c>
    </row>
    <row r="83" spans="1:7" ht="20.100000000000001" customHeight="1">
      <c r="A83" s="88" t="s">
        <v>105</v>
      </c>
      <c r="B83" s="91">
        <v>601</v>
      </c>
      <c r="C83" s="87">
        <f t="shared" si="2"/>
        <v>0</v>
      </c>
      <c r="D83" s="87"/>
      <c r="E83" s="87"/>
      <c r="F83" s="87"/>
      <c r="G83" s="87"/>
    </row>
    <row r="84" spans="1:7" ht="20.100000000000001" customHeight="1">
      <c r="A84" s="88" t="s">
        <v>106</v>
      </c>
      <c r="B84" s="91">
        <v>602</v>
      </c>
      <c r="C84" s="87">
        <f t="shared" si="2"/>
        <v>0</v>
      </c>
      <c r="D84" s="87"/>
      <c r="E84" s="87"/>
      <c r="F84" s="87"/>
      <c r="G84" s="87"/>
    </row>
    <row r="85" spans="1:7" ht="20.100000000000001" customHeight="1">
      <c r="A85" s="88" t="s">
        <v>107</v>
      </c>
      <c r="B85" s="91">
        <v>603</v>
      </c>
      <c r="C85" s="87">
        <f t="shared" si="2"/>
        <v>0</v>
      </c>
      <c r="D85" s="87"/>
      <c r="E85" s="87"/>
      <c r="F85" s="87"/>
      <c r="G85" s="87"/>
    </row>
    <row r="86" spans="1:7" ht="20.100000000000001" customHeight="1">
      <c r="A86" s="90" t="s">
        <v>108</v>
      </c>
      <c r="B86" s="89">
        <v>610</v>
      </c>
      <c r="C86" s="87">
        <f t="shared" si="2"/>
        <v>0</v>
      </c>
      <c r="D86" s="87"/>
      <c r="E86" s="87"/>
      <c r="F86" s="87"/>
      <c r="G86" s="87"/>
    </row>
    <row r="87" spans="1:7" ht="20.100000000000001" customHeight="1">
      <c r="A87" s="90" t="s">
        <v>109</v>
      </c>
      <c r="B87" s="89">
        <v>620</v>
      </c>
      <c r="C87" s="86">
        <f t="shared" si="2"/>
        <v>0</v>
      </c>
      <c r="D87" s="86">
        <f>SUM(D88:D91)</f>
        <v>0</v>
      </c>
      <c r="E87" s="86">
        <f>SUM(E88:E91)</f>
        <v>0</v>
      </c>
      <c r="F87" s="86">
        <f>SUM(F88:F91)</f>
        <v>0</v>
      </c>
      <c r="G87" s="86">
        <f>SUM(G88:G91)</f>
        <v>0</v>
      </c>
    </row>
    <row r="88" spans="1:7" ht="20.100000000000001" customHeight="1">
      <c r="A88" s="88" t="s">
        <v>105</v>
      </c>
      <c r="B88" s="91">
        <v>621</v>
      </c>
      <c r="C88" s="87">
        <f t="shared" si="2"/>
        <v>0</v>
      </c>
      <c r="D88" s="87"/>
      <c r="E88" s="87"/>
      <c r="F88" s="87"/>
      <c r="G88" s="87"/>
    </row>
    <row r="89" spans="1:7" ht="20.100000000000001" customHeight="1">
      <c r="A89" s="88" t="s">
        <v>106</v>
      </c>
      <c r="B89" s="91">
        <v>622</v>
      </c>
      <c r="C89" s="87">
        <f t="shared" si="2"/>
        <v>0</v>
      </c>
      <c r="D89" s="87"/>
      <c r="E89" s="87"/>
      <c r="F89" s="87"/>
      <c r="G89" s="87"/>
    </row>
    <row r="90" spans="1:7" ht="20.100000000000001" customHeight="1">
      <c r="A90" s="88" t="s">
        <v>107</v>
      </c>
      <c r="B90" s="91">
        <v>623</v>
      </c>
      <c r="C90" s="87">
        <f t="shared" si="2"/>
        <v>0</v>
      </c>
      <c r="D90" s="87"/>
      <c r="E90" s="87"/>
      <c r="F90" s="87"/>
      <c r="G90" s="87"/>
    </row>
    <row r="91" spans="1:7" ht="20.100000000000001" customHeight="1">
      <c r="A91" s="90" t="s">
        <v>78</v>
      </c>
      <c r="B91" s="89">
        <v>630</v>
      </c>
      <c r="C91" s="87">
        <f>SUM(D91:G91)</f>
        <v>0</v>
      </c>
      <c r="D91" s="87"/>
      <c r="E91" s="87"/>
      <c r="F91" s="87"/>
      <c r="G91" s="87"/>
    </row>
    <row r="92" spans="1:7" ht="20.100000000000001" customHeight="1">
      <c r="A92" s="92" t="s">
        <v>13</v>
      </c>
      <c r="B92" s="96">
        <v>700</v>
      </c>
      <c r="C92" s="108">
        <f>C40+C72</f>
        <v>123327967.75</v>
      </c>
      <c r="D92" s="108">
        <f>D40+D72</f>
        <v>31180126.800000001</v>
      </c>
      <c r="E92" s="108">
        <f>E40+E72</f>
        <v>31954849.649999999</v>
      </c>
      <c r="F92" s="108">
        <f>F40+F72</f>
        <v>28245039.719999999</v>
      </c>
      <c r="G92" s="108">
        <f>G40+G72</f>
        <v>31947951.579999998</v>
      </c>
    </row>
    <row r="93" spans="1:7" ht="20.100000000000001" customHeight="1">
      <c r="A93" s="92" t="s">
        <v>35</v>
      </c>
      <c r="B93" s="96">
        <v>800</v>
      </c>
      <c r="C93" s="108">
        <f>C63+C74</f>
        <v>139973629.28</v>
      </c>
      <c r="D93" s="108">
        <f>D63+D74</f>
        <v>35925584.280000001</v>
      </c>
      <c r="E93" s="108">
        <f>E63+E74</f>
        <v>35086410</v>
      </c>
      <c r="F93" s="108">
        <f>F63+F74</f>
        <v>34206872</v>
      </c>
      <c r="G93" s="108">
        <f>G63+G74</f>
        <v>34754763</v>
      </c>
    </row>
    <row r="94" spans="1:7" ht="19.5" customHeight="1">
      <c r="A94" s="97" t="s">
        <v>99</v>
      </c>
      <c r="B94" s="98">
        <v>850</v>
      </c>
      <c r="C94" s="110">
        <f>C24+C92-C93</f>
        <v>2812306.5499999821</v>
      </c>
      <c r="D94" s="110">
        <f>D24+D92-D93</f>
        <v>14712510.599999994</v>
      </c>
      <c r="E94" s="110">
        <f>E24+E92-E93</f>
        <v>11580950.25</v>
      </c>
      <c r="F94" s="110">
        <f>F24+F92-F93</f>
        <v>5619117.9699999988</v>
      </c>
      <c r="G94" s="110">
        <f>G24+G92-G93</f>
        <v>2812306.549999997</v>
      </c>
    </row>
    <row r="95" spans="1:7" ht="19.5" customHeight="1">
      <c r="A95" s="135" t="s">
        <v>100</v>
      </c>
      <c r="B95" s="136"/>
      <c r="C95" s="99"/>
      <c r="D95" s="99"/>
      <c r="E95" s="99"/>
      <c r="F95" s="100"/>
      <c r="G95" s="100"/>
    </row>
    <row r="96" spans="1:7" ht="19.5" customHeight="1">
      <c r="A96" s="90" t="s">
        <v>110</v>
      </c>
      <c r="B96" s="101">
        <v>900</v>
      </c>
      <c r="C96" s="87">
        <v>584.5</v>
      </c>
      <c r="D96" s="103"/>
      <c r="E96" s="103"/>
      <c r="F96" s="103"/>
      <c r="G96" s="103"/>
    </row>
    <row r="97" spans="1:7" ht="19.5" customHeight="1">
      <c r="A97" s="90" t="s">
        <v>140</v>
      </c>
      <c r="B97" s="101">
        <v>910</v>
      </c>
      <c r="C97" s="87">
        <v>99718900</v>
      </c>
      <c r="D97" s="87"/>
      <c r="E97" s="87"/>
      <c r="F97" s="87"/>
      <c r="G97" s="87"/>
    </row>
    <row r="98" spans="1:7" ht="19.5" customHeight="1">
      <c r="A98" s="90" t="s">
        <v>101</v>
      </c>
      <c r="B98" s="101">
        <v>920</v>
      </c>
      <c r="C98" s="87">
        <v>0</v>
      </c>
      <c r="D98" s="87"/>
      <c r="E98" s="87"/>
      <c r="F98" s="87"/>
      <c r="G98" s="87"/>
    </row>
    <row r="99" spans="1:7" ht="19.5" customHeight="1">
      <c r="A99" s="90" t="s">
        <v>111</v>
      </c>
      <c r="B99" s="101">
        <v>930</v>
      </c>
      <c r="C99" s="87">
        <v>0</v>
      </c>
      <c r="D99" s="87"/>
      <c r="E99" s="87"/>
      <c r="F99" s="87"/>
      <c r="G99" s="87"/>
    </row>
    <row r="100" spans="1:7" ht="19.5" customHeight="1">
      <c r="A100" s="90" t="s">
        <v>141</v>
      </c>
      <c r="B100" s="101">
        <v>940</v>
      </c>
      <c r="C100" s="87">
        <v>0</v>
      </c>
      <c r="D100" s="87"/>
      <c r="E100" s="87"/>
      <c r="F100" s="87"/>
      <c r="G100" s="87"/>
    </row>
    <row r="101" spans="1:7" ht="19.5" customHeight="1">
      <c r="A101" s="90" t="s">
        <v>142</v>
      </c>
      <c r="B101" s="101">
        <v>950</v>
      </c>
      <c r="C101" s="87">
        <v>0</v>
      </c>
      <c r="D101" s="87"/>
      <c r="E101" s="87"/>
      <c r="F101" s="87"/>
      <c r="G101" s="87"/>
    </row>
    <row r="102" spans="1:7" ht="19.5" customHeight="1">
      <c r="A102" s="22"/>
      <c r="B102" s="1"/>
      <c r="C102" s="56"/>
      <c r="D102" s="56"/>
      <c r="E102" s="56"/>
      <c r="F102" s="56"/>
      <c r="G102" s="56"/>
    </row>
    <row r="103" spans="1:7" ht="19.5" customHeight="1">
      <c r="A103" s="22"/>
      <c r="B103" s="1"/>
      <c r="C103" s="56"/>
      <c r="D103" s="56"/>
      <c r="E103" s="56"/>
      <c r="F103" s="56"/>
      <c r="G103" s="56"/>
    </row>
    <row r="104" spans="1:7" ht="9.75" customHeight="1">
      <c r="A104" s="22"/>
      <c r="C104" s="23"/>
      <c r="D104" s="23"/>
      <c r="E104" s="23"/>
      <c r="F104" s="23"/>
      <c r="G104" s="23"/>
    </row>
    <row r="105" spans="1:7" ht="20.100000000000001" customHeight="1">
      <c r="A105" s="22"/>
      <c r="C105" s="23"/>
      <c r="D105" s="23"/>
      <c r="E105" s="23"/>
      <c r="F105" s="23"/>
      <c r="G105" s="23"/>
    </row>
    <row r="106" spans="1:7">
      <c r="A106" s="22"/>
      <c r="C106" s="23"/>
      <c r="D106" s="23"/>
      <c r="E106" s="23"/>
      <c r="F106" s="23"/>
      <c r="G106" s="23"/>
    </row>
    <row r="107" spans="1:7">
      <c r="A107" s="22"/>
      <c r="C107" s="23"/>
      <c r="D107" s="23"/>
      <c r="E107" s="23"/>
      <c r="F107" s="23"/>
      <c r="G107" s="23"/>
    </row>
    <row r="108" spans="1:7">
      <c r="A108" s="22"/>
      <c r="C108" s="23"/>
      <c r="D108" s="23"/>
      <c r="E108" s="23"/>
      <c r="F108" s="23"/>
      <c r="G108" s="23"/>
    </row>
    <row r="109" spans="1:7">
      <c r="A109" s="22"/>
      <c r="C109" s="23"/>
      <c r="D109" s="23"/>
      <c r="E109" s="23"/>
      <c r="F109" s="23"/>
      <c r="G109" s="23"/>
    </row>
    <row r="110" spans="1:7">
      <c r="A110" s="22"/>
      <c r="C110" s="23"/>
      <c r="D110" s="23"/>
      <c r="E110" s="23"/>
      <c r="F110" s="23"/>
      <c r="G110" s="23"/>
    </row>
    <row r="111" spans="1:7">
      <c r="A111" s="22"/>
      <c r="C111" s="23"/>
      <c r="D111" s="23"/>
      <c r="E111" s="23"/>
      <c r="F111" s="23"/>
      <c r="G111" s="23"/>
    </row>
    <row r="112" spans="1:7">
      <c r="A112" s="22"/>
      <c r="C112" s="23"/>
      <c r="D112" s="23"/>
      <c r="E112" s="23"/>
      <c r="F112" s="23"/>
      <c r="G112" s="23"/>
    </row>
    <row r="113" spans="1:7">
      <c r="A113" s="22"/>
      <c r="C113" s="23"/>
      <c r="D113" s="23"/>
      <c r="E113" s="23"/>
      <c r="F113" s="23"/>
      <c r="G113" s="23"/>
    </row>
    <row r="114" spans="1:7">
      <c r="A114" s="22"/>
      <c r="C114" s="23"/>
      <c r="D114" s="23"/>
      <c r="E114" s="23"/>
      <c r="F114" s="23"/>
      <c r="G114" s="23"/>
    </row>
    <row r="115" spans="1:7">
      <c r="A115" s="22"/>
      <c r="C115" s="23"/>
      <c r="D115" s="23"/>
      <c r="E115" s="23"/>
      <c r="F115" s="23"/>
      <c r="G115" s="23"/>
    </row>
    <row r="116" spans="1:7">
      <c r="A116" s="22"/>
      <c r="C116" s="23"/>
      <c r="D116" s="23"/>
      <c r="E116" s="23"/>
      <c r="F116" s="23"/>
      <c r="G116" s="23"/>
    </row>
    <row r="117" spans="1:7">
      <c r="A117" s="22"/>
      <c r="C117" s="23"/>
      <c r="D117" s="23"/>
      <c r="E117" s="23"/>
      <c r="F117" s="23"/>
      <c r="G117" s="23"/>
    </row>
    <row r="118" spans="1:7">
      <c r="A118" s="22"/>
      <c r="C118" s="23"/>
      <c r="D118" s="23"/>
      <c r="E118" s="23"/>
      <c r="F118" s="23"/>
      <c r="G118" s="23"/>
    </row>
    <row r="119" spans="1:7">
      <c r="A119" s="22"/>
      <c r="C119" s="23"/>
      <c r="D119" s="23"/>
      <c r="E119" s="23"/>
      <c r="F119" s="23"/>
      <c r="G119" s="23"/>
    </row>
    <row r="120" spans="1:7">
      <c r="A120" s="22"/>
      <c r="C120" s="23"/>
      <c r="D120" s="23"/>
      <c r="E120" s="23"/>
      <c r="F120" s="23"/>
      <c r="G120" s="23"/>
    </row>
    <row r="121" spans="1:7">
      <c r="A121" s="22"/>
      <c r="C121" s="23"/>
      <c r="D121" s="23"/>
      <c r="E121" s="23"/>
      <c r="F121" s="23"/>
      <c r="G121" s="23"/>
    </row>
    <row r="122" spans="1:7">
      <c r="A122" s="22"/>
      <c r="C122" s="23"/>
      <c r="D122" s="23"/>
      <c r="E122" s="23"/>
      <c r="F122" s="23"/>
      <c r="G122" s="23"/>
    </row>
    <row r="123" spans="1:7">
      <c r="A123" s="22"/>
      <c r="C123" s="23"/>
      <c r="D123" s="23"/>
      <c r="E123" s="23"/>
      <c r="F123" s="23"/>
      <c r="G123" s="23"/>
    </row>
    <row r="124" spans="1:7">
      <c r="A124" s="22"/>
      <c r="C124" s="23"/>
      <c r="D124" s="23"/>
      <c r="E124" s="23"/>
      <c r="F124" s="23"/>
      <c r="G124" s="23"/>
    </row>
    <row r="125" spans="1:7">
      <c r="A125" s="22"/>
      <c r="C125" s="23"/>
      <c r="D125" s="23"/>
      <c r="E125" s="23"/>
      <c r="F125" s="23"/>
      <c r="G125" s="23"/>
    </row>
    <row r="126" spans="1:7">
      <c r="A126" s="22"/>
      <c r="C126" s="23"/>
      <c r="D126" s="23"/>
      <c r="E126" s="23"/>
      <c r="F126" s="23"/>
      <c r="G126" s="23"/>
    </row>
    <row r="127" spans="1:7">
      <c r="A127" s="22"/>
      <c r="C127" s="23"/>
      <c r="D127" s="23"/>
      <c r="E127" s="23"/>
      <c r="F127" s="23"/>
      <c r="G127" s="23"/>
    </row>
    <row r="128" spans="1:7">
      <c r="A128" s="22"/>
      <c r="C128" s="23"/>
      <c r="D128" s="23"/>
      <c r="E128" s="23"/>
      <c r="F128" s="23"/>
      <c r="G128" s="23"/>
    </row>
    <row r="129" spans="1:7">
      <c r="A129" s="22"/>
      <c r="C129" s="23"/>
      <c r="D129" s="23"/>
      <c r="E129" s="23"/>
      <c r="F129" s="23"/>
      <c r="G129" s="23"/>
    </row>
    <row r="130" spans="1:7">
      <c r="A130" s="22"/>
      <c r="C130" s="23"/>
      <c r="D130" s="23"/>
      <c r="E130" s="23"/>
      <c r="F130" s="23"/>
      <c r="G130" s="23"/>
    </row>
    <row r="131" spans="1:7">
      <c r="A131" s="22"/>
      <c r="C131" s="23"/>
      <c r="D131" s="23"/>
      <c r="E131" s="23"/>
      <c r="F131" s="23"/>
      <c r="G131" s="23"/>
    </row>
    <row r="132" spans="1:7">
      <c r="A132" s="22"/>
      <c r="C132" s="23"/>
      <c r="D132" s="23"/>
      <c r="E132" s="23"/>
      <c r="F132" s="23"/>
      <c r="G132" s="23"/>
    </row>
    <row r="133" spans="1:7">
      <c r="A133" s="22"/>
      <c r="C133" s="23"/>
      <c r="D133" s="23"/>
      <c r="E133" s="23"/>
      <c r="F133" s="23"/>
      <c r="G133" s="23"/>
    </row>
    <row r="134" spans="1:7">
      <c r="A134" s="22"/>
      <c r="C134" s="23"/>
      <c r="D134" s="23"/>
      <c r="E134" s="23"/>
      <c r="F134" s="23"/>
      <c r="G134" s="23"/>
    </row>
    <row r="135" spans="1:7">
      <c r="A135" s="22"/>
      <c r="C135" s="23"/>
      <c r="D135" s="23"/>
      <c r="E135" s="23"/>
      <c r="F135" s="23"/>
      <c r="G135" s="23"/>
    </row>
    <row r="136" spans="1:7">
      <c r="A136" s="22"/>
      <c r="C136" s="23"/>
      <c r="D136" s="23"/>
      <c r="E136" s="23"/>
      <c r="F136" s="23"/>
      <c r="G136" s="23"/>
    </row>
    <row r="137" spans="1:7">
      <c r="A137" s="22"/>
      <c r="C137" s="23"/>
      <c r="D137" s="23"/>
      <c r="E137" s="23"/>
      <c r="F137" s="23"/>
      <c r="G137" s="23"/>
    </row>
    <row r="138" spans="1:7">
      <c r="A138" s="22"/>
      <c r="C138" s="23"/>
      <c r="D138" s="23"/>
      <c r="E138" s="23"/>
      <c r="F138" s="23"/>
      <c r="G138" s="23"/>
    </row>
    <row r="139" spans="1:7">
      <c r="A139" s="30"/>
    </row>
    <row r="140" spans="1:7">
      <c r="A140" s="30"/>
    </row>
    <row r="141" spans="1:7">
      <c r="A141" s="30"/>
    </row>
    <row r="142" spans="1:7">
      <c r="A142" s="30"/>
    </row>
    <row r="143" spans="1:7">
      <c r="A143" s="30"/>
    </row>
    <row r="144" spans="1:7">
      <c r="A144" s="30"/>
    </row>
    <row r="145" spans="1:1">
      <c r="A145" s="30"/>
    </row>
    <row r="146" spans="1:1">
      <c r="A146" s="30"/>
    </row>
    <row r="147" spans="1:1">
      <c r="A147" s="30"/>
    </row>
    <row r="148" spans="1:1">
      <c r="A148" s="30"/>
    </row>
    <row r="149" spans="1:1">
      <c r="A149" s="30"/>
    </row>
    <row r="150" spans="1:1">
      <c r="A150" s="30"/>
    </row>
    <row r="151" spans="1:1">
      <c r="A151" s="30"/>
    </row>
    <row r="152" spans="1:1">
      <c r="A152" s="30"/>
    </row>
    <row r="153" spans="1:1">
      <c r="A153" s="30"/>
    </row>
    <row r="154" spans="1:1">
      <c r="A154" s="30"/>
    </row>
    <row r="155" spans="1:1">
      <c r="A155" s="30"/>
    </row>
    <row r="156" spans="1:1">
      <c r="A156" s="30"/>
    </row>
    <row r="157" spans="1:1">
      <c r="A157" s="30"/>
    </row>
    <row r="158" spans="1:1">
      <c r="A158" s="30"/>
    </row>
    <row r="159" spans="1:1">
      <c r="A159" s="30"/>
    </row>
    <row r="160" spans="1:1">
      <c r="A160" s="30"/>
    </row>
    <row r="161" spans="1:1">
      <c r="A161" s="30"/>
    </row>
    <row r="162" spans="1:1">
      <c r="A162" s="30"/>
    </row>
    <row r="163" spans="1:1">
      <c r="A163" s="30"/>
    </row>
    <row r="164" spans="1:1">
      <c r="A164" s="30"/>
    </row>
    <row r="165" spans="1:1">
      <c r="A165" s="30"/>
    </row>
    <row r="166" spans="1:1">
      <c r="A166" s="30"/>
    </row>
    <row r="167" spans="1:1">
      <c r="A167" s="30"/>
    </row>
    <row r="168" spans="1:1">
      <c r="A168" s="30"/>
    </row>
    <row r="169" spans="1:1">
      <c r="A169" s="30"/>
    </row>
    <row r="170" spans="1:1">
      <c r="A170" s="30"/>
    </row>
    <row r="171" spans="1:1">
      <c r="A171" s="30"/>
    </row>
    <row r="172" spans="1:1">
      <c r="A172" s="30"/>
    </row>
    <row r="173" spans="1:1">
      <c r="A173" s="30"/>
    </row>
    <row r="174" spans="1:1">
      <c r="A174" s="30"/>
    </row>
    <row r="175" spans="1:1">
      <c r="A175" s="30"/>
    </row>
    <row r="176" spans="1:1">
      <c r="A176" s="30"/>
    </row>
    <row r="177" spans="1:1">
      <c r="A177" s="30"/>
    </row>
    <row r="178" spans="1:1">
      <c r="A178" s="30"/>
    </row>
    <row r="179" spans="1:1">
      <c r="A179" s="30"/>
    </row>
    <row r="180" spans="1:1">
      <c r="A180" s="30"/>
    </row>
    <row r="181" spans="1:1">
      <c r="A181" s="30"/>
    </row>
    <row r="182" spans="1:1">
      <c r="A182" s="30"/>
    </row>
    <row r="183" spans="1:1">
      <c r="A183" s="30"/>
    </row>
    <row r="184" spans="1:1">
      <c r="A184" s="30"/>
    </row>
    <row r="185" spans="1:1">
      <c r="A185" s="30"/>
    </row>
    <row r="186" spans="1:1">
      <c r="A186" s="30"/>
    </row>
    <row r="187" spans="1:1">
      <c r="A187" s="30"/>
    </row>
    <row r="188" spans="1:1">
      <c r="A188" s="30"/>
    </row>
    <row r="189" spans="1:1">
      <c r="A189" s="30"/>
    </row>
    <row r="190" spans="1:1">
      <c r="A190" s="30"/>
    </row>
    <row r="191" spans="1:1">
      <c r="A191" s="30"/>
    </row>
    <row r="192" spans="1:1">
      <c r="A192" s="30"/>
    </row>
    <row r="193" spans="1:1">
      <c r="A193" s="30"/>
    </row>
    <row r="194" spans="1:1">
      <c r="A194" s="30"/>
    </row>
    <row r="195" spans="1:1">
      <c r="A195" s="30"/>
    </row>
    <row r="196" spans="1:1">
      <c r="A196" s="30"/>
    </row>
    <row r="197" spans="1:1">
      <c r="A197" s="30"/>
    </row>
    <row r="198" spans="1:1">
      <c r="A198" s="30"/>
    </row>
    <row r="199" spans="1:1">
      <c r="A199" s="30"/>
    </row>
    <row r="200" spans="1:1">
      <c r="A200" s="30"/>
    </row>
    <row r="201" spans="1:1">
      <c r="A201" s="30"/>
    </row>
    <row r="202" spans="1:1">
      <c r="A202" s="30"/>
    </row>
    <row r="203" spans="1:1">
      <c r="A203" s="30"/>
    </row>
    <row r="204" spans="1:1">
      <c r="A204" s="30"/>
    </row>
    <row r="205" spans="1:1">
      <c r="A205" s="30"/>
    </row>
    <row r="206" spans="1:1">
      <c r="A206" s="30"/>
    </row>
    <row r="207" spans="1:1">
      <c r="A207" s="30"/>
    </row>
    <row r="208" spans="1:1">
      <c r="A208" s="30"/>
    </row>
    <row r="209" spans="1:1">
      <c r="A209" s="30"/>
    </row>
    <row r="210" spans="1:1">
      <c r="A210" s="30"/>
    </row>
    <row r="211" spans="1:1">
      <c r="A211" s="30"/>
    </row>
    <row r="212" spans="1:1">
      <c r="A212" s="30"/>
    </row>
    <row r="213" spans="1:1">
      <c r="A213" s="30"/>
    </row>
    <row r="214" spans="1:1">
      <c r="A214" s="30"/>
    </row>
    <row r="215" spans="1:1">
      <c r="A215" s="30"/>
    </row>
    <row r="216" spans="1:1">
      <c r="A216" s="30"/>
    </row>
    <row r="217" spans="1:1">
      <c r="A217" s="30"/>
    </row>
    <row r="218" spans="1:1">
      <c r="A218" s="30"/>
    </row>
    <row r="219" spans="1:1">
      <c r="A219" s="30"/>
    </row>
    <row r="220" spans="1:1">
      <c r="A220" s="30"/>
    </row>
    <row r="221" spans="1:1">
      <c r="A221" s="30"/>
    </row>
    <row r="222" spans="1:1">
      <c r="A222" s="30"/>
    </row>
    <row r="223" spans="1:1">
      <c r="A223" s="30"/>
    </row>
    <row r="224" spans="1:1">
      <c r="A224" s="30"/>
    </row>
    <row r="225" spans="1:1">
      <c r="A225" s="30"/>
    </row>
    <row r="226" spans="1:1">
      <c r="A226" s="30"/>
    </row>
    <row r="227" spans="1:1">
      <c r="A227" s="30"/>
    </row>
    <row r="228" spans="1:1">
      <c r="A228" s="30"/>
    </row>
    <row r="229" spans="1:1">
      <c r="A229" s="30"/>
    </row>
    <row r="230" spans="1:1">
      <c r="A230" s="30"/>
    </row>
    <row r="231" spans="1:1">
      <c r="A231" s="30"/>
    </row>
    <row r="232" spans="1:1">
      <c r="A232" s="30"/>
    </row>
    <row r="233" spans="1:1">
      <c r="A233" s="30"/>
    </row>
    <row r="234" spans="1:1">
      <c r="A234" s="30"/>
    </row>
    <row r="235" spans="1:1">
      <c r="A235" s="30"/>
    </row>
    <row r="236" spans="1:1">
      <c r="A236" s="30"/>
    </row>
    <row r="237" spans="1:1">
      <c r="A237" s="30"/>
    </row>
    <row r="238" spans="1:1">
      <c r="A238" s="30"/>
    </row>
    <row r="239" spans="1:1">
      <c r="A239" s="30"/>
    </row>
    <row r="240" spans="1:1">
      <c r="A240" s="30"/>
    </row>
    <row r="241" spans="1:1">
      <c r="A241" s="30"/>
    </row>
    <row r="242" spans="1:1">
      <c r="A242" s="30"/>
    </row>
    <row r="243" spans="1:1">
      <c r="A243" s="30"/>
    </row>
    <row r="244" spans="1:1">
      <c r="A244" s="30"/>
    </row>
    <row r="245" spans="1:1">
      <c r="A245" s="30"/>
    </row>
    <row r="246" spans="1:1">
      <c r="A246" s="30"/>
    </row>
    <row r="247" spans="1:1">
      <c r="A247" s="30"/>
    </row>
    <row r="248" spans="1:1">
      <c r="A248" s="30"/>
    </row>
    <row r="249" spans="1:1">
      <c r="A249" s="30"/>
    </row>
    <row r="250" spans="1:1">
      <c r="A250" s="30"/>
    </row>
    <row r="251" spans="1:1">
      <c r="A251" s="30"/>
    </row>
    <row r="252" spans="1:1">
      <c r="A252" s="30"/>
    </row>
    <row r="253" spans="1:1">
      <c r="A253" s="30"/>
    </row>
    <row r="254" spans="1:1">
      <c r="A254" s="30"/>
    </row>
    <row r="255" spans="1:1">
      <c r="A255" s="30"/>
    </row>
    <row r="256" spans="1:1">
      <c r="A256" s="30"/>
    </row>
    <row r="257" spans="1:1">
      <c r="A257" s="30"/>
    </row>
    <row r="258" spans="1:1">
      <c r="A258" s="30"/>
    </row>
    <row r="259" spans="1:1">
      <c r="A259" s="30"/>
    </row>
    <row r="260" spans="1:1">
      <c r="A260" s="30"/>
    </row>
    <row r="261" spans="1:1">
      <c r="A261" s="30"/>
    </row>
    <row r="262" spans="1:1">
      <c r="A262" s="30"/>
    </row>
    <row r="263" spans="1:1">
      <c r="A263" s="30"/>
    </row>
    <row r="264" spans="1:1">
      <c r="A264" s="30"/>
    </row>
    <row r="265" spans="1:1">
      <c r="A265" s="30"/>
    </row>
    <row r="266" spans="1:1">
      <c r="A266" s="30"/>
    </row>
    <row r="267" spans="1:1">
      <c r="A267" s="30"/>
    </row>
    <row r="268" spans="1:1">
      <c r="A268" s="30"/>
    </row>
    <row r="269" spans="1:1">
      <c r="A269" s="30"/>
    </row>
    <row r="270" spans="1:1">
      <c r="A270" s="30"/>
    </row>
    <row r="271" spans="1:1">
      <c r="A271" s="30"/>
    </row>
    <row r="272" spans="1:1">
      <c r="A272" s="30"/>
    </row>
    <row r="273" spans="1:1">
      <c r="A273" s="30"/>
    </row>
    <row r="274" spans="1:1">
      <c r="A274" s="30"/>
    </row>
    <row r="275" spans="1:1">
      <c r="A275" s="30"/>
    </row>
    <row r="276" spans="1:1">
      <c r="A276" s="30"/>
    </row>
    <row r="277" spans="1:1">
      <c r="A277" s="30"/>
    </row>
    <row r="278" spans="1:1">
      <c r="A278" s="30"/>
    </row>
    <row r="279" spans="1:1">
      <c r="A279" s="30"/>
    </row>
    <row r="280" spans="1:1">
      <c r="A280" s="30"/>
    </row>
    <row r="281" spans="1:1">
      <c r="A281" s="30"/>
    </row>
    <row r="282" spans="1:1">
      <c r="A282" s="30"/>
    </row>
    <row r="283" spans="1:1">
      <c r="A283" s="30"/>
    </row>
    <row r="284" spans="1:1">
      <c r="A284" s="30"/>
    </row>
    <row r="285" spans="1:1">
      <c r="A285" s="30"/>
    </row>
    <row r="286" spans="1:1">
      <c r="A286" s="30"/>
    </row>
    <row r="287" spans="1:1">
      <c r="A287" s="30"/>
    </row>
    <row r="288" spans="1:1">
      <c r="A288" s="30"/>
    </row>
    <row r="289" spans="1:1">
      <c r="A289" s="30"/>
    </row>
    <row r="290" spans="1:1">
      <c r="A290" s="30"/>
    </row>
    <row r="291" spans="1:1">
      <c r="A291" s="30"/>
    </row>
    <row r="292" spans="1:1">
      <c r="A292" s="30"/>
    </row>
    <row r="293" spans="1:1">
      <c r="A293" s="30"/>
    </row>
    <row r="294" spans="1:1">
      <c r="A294" s="30"/>
    </row>
    <row r="295" spans="1:1">
      <c r="A295" s="30"/>
    </row>
    <row r="296" spans="1:1">
      <c r="A296" s="30"/>
    </row>
    <row r="297" spans="1:1">
      <c r="A297" s="30"/>
    </row>
    <row r="298" spans="1:1">
      <c r="A298" s="30"/>
    </row>
    <row r="299" spans="1:1">
      <c r="A299" s="30"/>
    </row>
    <row r="300" spans="1:1">
      <c r="A300" s="30"/>
    </row>
    <row r="301" spans="1:1">
      <c r="A301" s="30"/>
    </row>
    <row r="302" spans="1:1">
      <c r="A302" s="30"/>
    </row>
    <row r="303" spans="1:1">
      <c r="A303" s="30"/>
    </row>
    <row r="304" spans="1:1">
      <c r="A304" s="30"/>
    </row>
    <row r="305" spans="1:1">
      <c r="A305" s="30"/>
    </row>
  </sheetData>
  <mergeCells count="29">
    <mergeCell ref="A25:G25"/>
    <mergeCell ref="F5:G5"/>
    <mergeCell ref="B5:C5"/>
    <mergeCell ref="E2:G2"/>
    <mergeCell ref="A26:G26"/>
    <mergeCell ref="A42:G42"/>
    <mergeCell ref="A81:G81"/>
    <mergeCell ref="A71:G71"/>
    <mergeCell ref="A95:B95"/>
    <mergeCell ref="A64:G64"/>
    <mergeCell ref="D13:F13"/>
    <mergeCell ref="A19:G19"/>
    <mergeCell ref="D21:G21"/>
    <mergeCell ref="B6:E6"/>
    <mergeCell ref="B10:E10"/>
    <mergeCell ref="B12:C12"/>
    <mergeCell ref="B16:C16"/>
    <mergeCell ref="B15:D15"/>
    <mergeCell ref="B13:C13"/>
    <mergeCell ref="B7:C7"/>
    <mergeCell ref="D12:F12"/>
    <mergeCell ref="B8:C8"/>
    <mergeCell ref="B9:C9"/>
    <mergeCell ref="B21:B22"/>
    <mergeCell ref="B11:C11"/>
    <mergeCell ref="C21:C22"/>
    <mergeCell ref="B17:C17"/>
    <mergeCell ref="B14:C14"/>
    <mergeCell ref="A21:A22"/>
  </mergeCells>
  <phoneticPr fontId="3" type="noConversion"/>
  <pageMargins left="0.39370078740157483" right="0.27559055118110237" top="1.1811023622047245" bottom="0.39370078740157483" header="0.39370078740157483" footer="0.19685039370078741"/>
  <pageSetup paperSize="9" scale="65" orientation="landscape" r:id="rId1"/>
  <headerFooter alignWithMargins="0"/>
  <rowBreaks count="2" manualBreakCount="2">
    <brk id="28" max="8" man="1"/>
    <brk id="7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51"/>
  <sheetViews>
    <sheetView view="pageBreakPreview" zoomScale="75" zoomScaleNormal="70" zoomScaleSheetLayoutView="85" workbookViewId="0">
      <selection activeCell="I18" sqref="I18"/>
    </sheetView>
  </sheetViews>
  <sheetFormatPr defaultColWidth="9.109375" defaultRowHeight="18"/>
  <cols>
    <col min="1" max="1" width="44.88671875" style="2" customWidth="1"/>
    <col min="2" max="2" width="13.5546875" style="15" customWidth="1"/>
    <col min="3" max="3" width="12.6640625" style="2" customWidth="1"/>
    <col min="4" max="4" width="16.109375" style="2" customWidth="1"/>
    <col min="5" max="5" width="15.44140625" style="2" customWidth="1"/>
    <col min="6" max="6" width="16.5546875" style="2" customWidth="1"/>
    <col min="7" max="7" width="15.33203125" style="2" customWidth="1"/>
    <col min="8" max="8" width="16.44140625" style="2" customWidth="1"/>
    <col min="9" max="9" width="15.5546875" style="2" customWidth="1"/>
    <col min="10" max="10" width="16.88671875" style="2" customWidth="1"/>
    <col min="11" max="13" width="16.6640625" style="2" customWidth="1"/>
    <col min="14" max="14" width="16" style="2" bestFit="1" customWidth="1"/>
    <col min="15" max="15" width="13" style="2" customWidth="1"/>
    <col min="16" max="17" width="9.109375" style="2"/>
    <col min="18" max="18" width="12.33203125" style="2" bestFit="1" customWidth="1"/>
    <col min="19" max="16384" width="9.109375" style="2"/>
  </cols>
  <sheetData>
    <row r="1" spans="1:18">
      <c r="A1" s="127" t="s">
        <v>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8">
      <c r="A2" s="127" t="s">
        <v>164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8" ht="36" customHeight="1">
      <c r="A3" s="172" t="s">
        <v>167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8" ht="20.100000000000001" customHeight="1">
      <c r="A4" s="130" t="s">
        <v>42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8" ht="21.9" customHeight="1">
      <c r="A5" s="153" t="s">
        <v>74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18" ht="10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8" ht="16.5" customHeight="1">
      <c r="A7" s="171" t="s">
        <v>70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1:18" ht="10.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ht="78.75" customHeight="1">
      <c r="A9" s="124" t="s">
        <v>56</v>
      </c>
      <c r="B9" s="124"/>
      <c r="C9" s="124"/>
      <c r="D9" s="122" t="s">
        <v>17</v>
      </c>
      <c r="E9" s="122"/>
      <c r="F9" s="122" t="s">
        <v>77</v>
      </c>
      <c r="G9" s="122"/>
      <c r="H9" s="122" t="s">
        <v>85</v>
      </c>
      <c r="I9" s="122"/>
      <c r="J9" s="122" t="s">
        <v>89</v>
      </c>
      <c r="K9" s="122"/>
      <c r="L9" s="122" t="s">
        <v>57</v>
      </c>
      <c r="M9" s="122"/>
    </row>
    <row r="10" spans="1:18" ht="18" customHeight="1">
      <c r="A10" s="124">
        <v>1</v>
      </c>
      <c r="B10" s="124"/>
      <c r="C10" s="124"/>
      <c r="D10" s="122">
        <v>2</v>
      </c>
      <c r="E10" s="122"/>
      <c r="F10" s="122">
        <v>3</v>
      </c>
      <c r="G10" s="122"/>
      <c r="H10" s="122">
        <v>4</v>
      </c>
      <c r="I10" s="122"/>
      <c r="J10" s="122">
        <v>5</v>
      </c>
      <c r="K10" s="122"/>
      <c r="L10" s="122">
        <v>6</v>
      </c>
      <c r="M10" s="122"/>
    </row>
    <row r="11" spans="1:18" ht="80.25" customHeight="1">
      <c r="A11" s="132" t="s">
        <v>132</v>
      </c>
      <c r="B11" s="133"/>
      <c r="C11" s="134"/>
      <c r="D11" s="166">
        <f>SUM(D12:D17)</f>
        <v>363</v>
      </c>
      <c r="E11" s="167"/>
      <c r="F11" s="166">
        <f>SUM(F12:F17)</f>
        <v>302.5</v>
      </c>
      <c r="G11" s="167"/>
      <c r="H11" s="166">
        <f>SUM(H12:H17)</f>
        <v>321.25</v>
      </c>
      <c r="I11" s="167"/>
      <c r="J11" s="162">
        <f>H11/F11*100</f>
        <v>106.19834710743801</v>
      </c>
      <c r="K11" s="163"/>
      <c r="L11" s="164">
        <f>H11/D11*100</f>
        <v>88.498622589531678</v>
      </c>
      <c r="M11" s="165"/>
    </row>
    <row r="12" spans="1:18" ht="23.25" customHeight="1">
      <c r="A12" s="168" t="s">
        <v>149</v>
      </c>
      <c r="B12" s="158"/>
      <c r="C12" s="159"/>
      <c r="D12" s="160">
        <v>74.5</v>
      </c>
      <c r="E12" s="161"/>
      <c r="F12" s="160">
        <v>67.75</v>
      </c>
      <c r="G12" s="161"/>
      <c r="H12" s="160">
        <v>69.25</v>
      </c>
      <c r="I12" s="161"/>
      <c r="J12" s="162">
        <f>H12/F12*100</f>
        <v>102.21402214022139</v>
      </c>
      <c r="K12" s="163"/>
      <c r="L12" s="164">
        <f>H12/D12*100</f>
        <v>92.953020134228197</v>
      </c>
      <c r="M12" s="165"/>
    </row>
    <row r="13" spans="1:18" ht="23.25" customHeight="1">
      <c r="A13" s="168" t="s">
        <v>146</v>
      </c>
      <c r="B13" s="158"/>
      <c r="C13" s="159"/>
      <c r="D13" s="160">
        <v>142</v>
      </c>
      <c r="E13" s="161"/>
      <c r="F13" s="142">
        <v>115.25</v>
      </c>
      <c r="G13" s="143"/>
      <c r="H13" s="160">
        <v>127.5</v>
      </c>
      <c r="I13" s="161"/>
      <c r="J13" s="162">
        <f>H13/F13*100</f>
        <v>110.62906724511932</v>
      </c>
      <c r="K13" s="163"/>
      <c r="L13" s="164">
        <f>H13/D13*100</f>
        <v>89.788732394366207</v>
      </c>
      <c r="M13" s="165"/>
    </row>
    <row r="14" spans="1:18" ht="23.25" customHeight="1">
      <c r="A14" s="168" t="s">
        <v>147</v>
      </c>
      <c r="B14" s="158"/>
      <c r="C14" s="159"/>
      <c r="D14" s="160">
        <v>68.5</v>
      </c>
      <c r="E14" s="161"/>
      <c r="F14" s="142">
        <v>51.5</v>
      </c>
      <c r="G14" s="143"/>
      <c r="H14" s="142">
        <v>66</v>
      </c>
      <c r="I14" s="143"/>
      <c r="J14" s="162">
        <f>H14/F14*100</f>
        <v>128.15533980582526</v>
      </c>
      <c r="K14" s="163"/>
      <c r="L14" s="164">
        <f>H14/D14*100</f>
        <v>96.350364963503651</v>
      </c>
      <c r="M14" s="165"/>
    </row>
    <row r="15" spans="1:18" ht="23.25" customHeight="1">
      <c r="A15" s="168" t="s">
        <v>148</v>
      </c>
      <c r="B15" s="158"/>
      <c r="C15" s="159"/>
      <c r="D15" s="160">
        <v>78</v>
      </c>
      <c r="E15" s="161"/>
      <c r="F15" s="142">
        <v>68</v>
      </c>
      <c r="G15" s="143"/>
      <c r="H15" s="160">
        <v>58.5</v>
      </c>
      <c r="I15" s="161"/>
      <c r="J15" s="162">
        <f>H15/F15*100</f>
        <v>86.029411764705884</v>
      </c>
      <c r="K15" s="163"/>
      <c r="L15" s="164">
        <f>H15/D15*100</f>
        <v>75</v>
      </c>
      <c r="M15" s="165"/>
    </row>
    <row r="16" spans="1:18" ht="21.75" customHeight="1">
      <c r="A16" s="154"/>
      <c r="B16" s="155"/>
      <c r="C16" s="156"/>
      <c r="D16" s="142"/>
      <c r="E16" s="143"/>
      <c r="F16" s="142"/>
      <c r="G16" s="143"/>
      <c r="H16" s="142"/>
      <c r="I16" s="143"/>
      <c r="J16" s="148"/>
      <c r="K16" s="149"/>
      <c r="L16" s="148"/>
      <c r="M16" s="149"/>
      <c r="R16" s="50"/>
    </row>
    <row r="17" spans="1:13" ht="21.75" customHeight="1">
      <c r="A17" s="157"/>
      <c r="B17" s="158"/>
      <c r="C17" s="159"/>
      <c r="D17" s="142"/>
      <c r="E17" s="143"/>
      <c r="F17" s="142"/>
      <c r="G17" s="143"/>
      <c r="H17" s="142"/>
      <c r="I17" s="143"/>
      <c r="J17" s="148"/>
      <c r="K17" s="149"/>
      <c r="L17" s="148"/>
      <c r="M17" s="149"/>
    </row>
    <row r="18" spans="1:13">
      <c r="A18" s="18"/>
      <c r="B18" s="18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</row>
    <row r="20" spans="1:13" ht="21" customHeight="1">
      <c r="A20" s="19"/>
      <c r="B20" s="19"/>
      <c r="C20" s="19"/>
      <c r="D20" s="19"/>
      <c r="E20" s="19"/>
      <c r="F20" s="19"/>
      <c r="G20" s="19"/>
    </row>
    <row r="21" spans="1:13" ht="21.9" customHeight="1">
      <c r="A21" s="153" t="s">
        <v>112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3" ht="10.5" customHeight="1"/>
    <row r="23" spans="1:13" ht="38.25" customHeight="1">
      <c r="A23" s="26" t="s">
        <v>44</v>
      </c>
      <c r="B23" s="140" t="s">
        <v>64</v>
      </c>
      <c r="C23" s="151"/>
      <c r="D23" s="151"/>
      <c r="E23" s="151"/>
      <c r="F23" s="151"/>
      <c r="G23" s="141"/>
      <c r="H23" s="151" t="s">
        <v>90</v>
      </c>
      <c r="I23" s="151"/>
      <c r="J23" s="151"/>
      <c r="K23" s="151"/>
      <c r="L23" s="151"/>
      <c r="M23" s="141"/>
    </row>
    <row r="24" spans="1:13" ht="20.25" customHeight="1">
      <c r="A24" s="26">
        <v>1</v>
      </c>
      <c r="B24" s="140">
        <v>2</v>
      </c>
      <c r="C24" s="151"/>
      <c r="D24" s="151"/>
      <c r="E24" s="151"/>
      <c r="F24" s="151"/>
      <c r="G24" s="141"/>
      <c r="H24" s="151">
        <v>3</v>
      </c>
      <c r="I24" s="151"/>
      <c r="J24" s="151"/>
      <c r="K24" s="151"/>
      <c r="L24" s="151"/>
      <c r="M24" s="141"/>
    </row>
    <row r="25" spans="1:13" ht="15.75" customHeight="1">
      <c r="A25" s="144" t="s">
        <v>155</v>
      </c>
      <c r="B25" s="144" t="s">
        <v>167</v>
      </c>
      <c r="C25" s="144"/>
      <c r="D25" s="144"/>
      <c r="E25" s="144"/>
      <c r="F25" s="144"/>
      <c r="G25" s="144"/>
      <c r="H25" s="144" t="s">
        <v>153</v>
      </c>
      <c r="I25" s="144"/>
      <c r="J25" s="144"/>
      <c r="K25" s="144"/>
      <c r="L25" s="144"/>
      <c r="M25" s="144"/>
    </row>
    <row r="26" spans="1:13" ht="20.100000000000001" customHeight="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3" ht="15" customHeight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</row>
    <row r="28" spans="1:13" ht="10.5" customHeigh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3" ht="30.75" customHeigh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13" ht="27.6">
      <c r="A30" s="58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>
      <c r="A31" s="36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21.9" customHeight="1">
      <c r="A32" s="150" t="s">
        <v>98</v>
      </c>
      <c r="B32" s="150"/>
      <c r="C32" s="150"/>
      <c r="D32" s="150"/>
      <c r="E32" s="150"/>
      <c r="F32" s="150"/>
      <c r="G32" s="150"/>
      <c r="H32" s="150"/>
    </row>
    <row r="33" spans="1:13" ht="20.100000000000001" customHeight="1">
      <c r="A33" s="14"/>
    </row>
    <row r="34" spans="1:13" ht="63.9" customHeight="1">
      <c r="A34" s="169" t="s">
        <v>75</v>
      </c>
      <c r="B34" s="145" t="s">
        <v>65</v>
      </c>
      <c r="C34" s="147"/>
      <c r="D34" s="122" t="s">
        <v>86</v>
      </c>
      <c r="E34" s="122"/>
      <c r="F34" s="122"/>
      <c r="G34" s="5" t="s">
        <v>88</v>
      </c>
      <c r="H34" s="145" t="s">
        <v>87</v>
      </c>
      <c r="I34" s="146"/>
      <c r="J34" s="147"/>
      <c r="K34" s="122" t="s">
        <v>85</v>
      </c>
      <c r="L34" s="122"/>
      <c r="M34" s="122"/>
    </row>
    <row r="35" spans="1:13" ht="126">
      <c r="A35" s="170"/>
      <c r="B35" s="5" t="s">
        <v>24</v>
      </c>
      <c r="C35" s="5" t="s">
        <v>25</v>
      </c>
      <c r="D35" s="5" t="s">
        <v>79</v>
      </c>
      <c r="E35" s="5" t="s">
        <v>66</v>
      </c>
      <c r="F35" s="5" t="s">
        <v>80</v>
      </c>
      <c r="G35" s="5" t="s">
        <v>79</v>
      </c>
      <c r="H35" s="5" t="s">
        <v>79</v>
      </c>
      <c r="I35" s="5" t="s">
        <v>66</v>
      </c>
      <c r="J35" s="5" t="s">
        <v>80</v>
      </c>
      <c r="K35" s="5" t="s">
        <v>79</v>
      </c>
      <c r="L35" s="5" t="s">
        <v>92</v>
      </c>
      <c r="M35" s="5" t="s">
        <v>80</v>
      </c>
    </row>
    <row r="36" spans="1:13" ht="18" customHeight="1">
      <c r="A36" s="5">
        <v>1</v>
      </c>
      <c r="B36" s="5">
        <v>2</v>
      </c>
      <c r="C36" s="5">
        <v>3</v>
      </c>
      <c r="D36" s="5">
        <v>4</v>
      </c>
      <c r="E36" s="5">
        <v>5</v>
      </c>
      <c r="F36" s="5">
        <v>6</v>
      </c>
      <c r="G36" s="5">
        <v>7</v>
      </c>
      <c r="H36" s="4">
        <v>10</v>
      </c>
      <c r="I36" s="4">
        <v>11</v>
      </c>
      <c r="J36" s="4">
        <v>12</v>
      </c>
      <c r="K36" s="4">
        <v>13</v>
      </c>
      <c r="L36" s="4">
        <v>14</v>
      </c>
      <c r="M36" s="4">
        <v>15</v>
      </c>
    </row>
    <row r="37" spans="1:13" ht="20.100000000000001" customHeight="1">
      <c r="A37" s="6" t="s">
        <v>154</v>
      </c>
      <c r="B37" s="9"/>
      <c r="C37" s="9"/>
      <c r="D37" s="41"/>
      <c r="E37" s="41"/>
      <c r="F37" s="43"/>
      <c r="G37" s="43"/>
      <c r="H37" s="43"/>
      <c r="I37" s="41"/>
      <c r="J37" s="43"/>
      <c r="K37" s="43"/>
      <c r="L37" s="41"/>
      <c r="M37" s="43"/>
    </row>
    <row r="38" spans="1:13" ht="20.100000000000001" customHeight="1">
      <c r="A38" s="6"/>
      <c r="B38" s="9"/>
      <c r="C38" s="9"/>
      <c r="D38" s="41"/>
      <c r="E38" s="41"/>
      <c r="F38" s="43"/>
      <c r="G38" s="41"/>
      <c r="H38" s="43"/>
      <c r="I38" s="41"/>
      <c r="J38" s="43"/>
      <c r="K38" s="43"/>
      <c r="L38" s="41"/>
      <c r="M38" s="43"/>
    </row>
    <row r="39" spans="1:13" ht="20.100000000000001" customHeight="1">
      <c r="A39" s="7" t="s">
        <v>20</v>
      </c>
      <c r="B39" s="46"/>
      <c r="C39" s="46"/>
      <c r="D39" s="47">
        <f>SUM(D37:D38)</f>
        <v>0</v>
      </c>
      <c r="E39" s="42"/>
      <c r="F39" s="44"/>
      <c r="G39" s="52">
        <f>SUM(G37:G38)</f>
        <v>0</v>
      </c>
      <c r="H39" s="52">
        <f>SUM(H37:H38)</f>
        <v>0</v>
      </c>
      <c r="I39" s="47">
        <f>SUM(I37:I38)</f>
        <v>0</v>
      </c>
      <c r="J39" s="44"/>
      <c r="K39" s="52">
        <f>SUM(K37:K38)</f>
        <v>0</v>
      </c>
      <c r="L39" s="47">
        <f>SUM(L37:L38)</f>
        <v>0</v>
      </c>
      <c r="M39" s="44"/>
    </row>
    <row r="40" spans="1:13" ht="20.100000000000001" customHeight="1">
      <c r="A40" s="16"/>
      <c r="B40" s="17"/>
      <c r="C40" s="17"/>
      <c r="D40" s="17"/>
      <c r="E40" s="17"/>
      <c r="F40" s="10"/>
      <c r="G40" s="10"/>
      <c r="H40" s="3"/>
      <c r="I40" s="3"/>
      <c r="J40" s="3"/>
      <c r="K40" s="3"/>
      <c r="L40" s="3"/>
      <c r="M40" s="3"/>
    </row>
    <row r="41" spans="1:13">
      <c r="C41" s="24"/>
      <c r="D41" s="24"/>
      <c r="E41" s="24"/>
    </row>
    <row r="42" spans="1:13">
      <c r="C42" s="24"/>
      <c r="D42" s="24"/>
      <c r="E42" s="24"/>
    </row>
    <row r="43" spans="1:13">
      <c r="C43" s="24"/>
      <c r="D43" s="24"/>
      <c r="E43" s="24"/>
    </row>
    <row r="44" spans="1:13">
      <c r="C44" s="24"/>
      <c r="D44" s="24"/>
      <c r="E44" s="24"/>
    </row>
    <row r="45" spans="1:13">
      <c r="C45" s="24"/>
      <c r="D45" s="24"/>
      <c r="E45" s="24"/>
    </row>
    <row r="46" spans="1:13">
      <c r="C46" s="24"/>
      <c r="D46" s="24"/>
      <c r="E46" s="24"/>
    </row>
    <row r="47" spans="1:13">
      <c r="C47" s="24"/>
      <c r="D47" s="24"/>
      <c r="E47" s="24"/>
    </row>
    <row r="48" spans="1:13">
      <c r="C48" s="24"/>
      <c r="D48" s="24"/>
      <c r="E48" s="24"/>
    </row>
    <row r="49" spans="3:5">
      <c r="C49" s="24"/>
      <c r="D49" s="24"/>
      <c r="E49" s="24"/>
    </row>
    <row r="50" spans="3:5">
      <c r="C50" s="24"/>
      <c r="D50" s="24"/>
      <c r="E50" s="24"/>
    </row>
    <row r="51" spans="3:5">
      <c r="C51" s="24"/>
      <c r="D51" s="24"/>
      <c r="E51" s="24"/>
    </row>
  </sheetData>
  <mergeCells count="75">
    <mergeCell ref="A7:M7"/>
    <mergeCell ref="A9:C9"/>
    <mergeCell ref="A1:M1"/>
    <mergeCell ref="A2:M2"/>
    <mergeCell ref="A3:M3"/>
    <mergeCell ref="D9:E9"/>
    <mergeCell ref="F9:G9"/>
    <mergeCell ref="A4:M4"/>
    <mergeCell ref="A5:M5"/>
    <mergeCell ref="L9:M9"/>
    <mergeCell ref="H9:I9"/>
    <mergeCell ref="J9:K9"/>
    <mergeCell ref="J10:K10"/>
    <mergeCell ref="D11:E11"/>
    <mergeCell ref="D10:E10"/>
    <mergeCell ref="J11:K11"/>
    <mergeCell ref="D34:F34"/>
    <mergeCell ref="H10:I10"/>
    <mergeCell ref="A10:C10"/>
    <mergeCell ref="A12:C12"/>
    <mergeCell ref="F12:G12"/>
    <mergeCell ref="A11:C11"/>
    <mergeCell ref="A15:C15"/>
    <mergeCell ref="D15:E15"/>
    <mergeCell ref="A34:A35"/>
    <mergeCell ref="F11:G11"/>
    <mergeCell ref="D13:E13"/>
    <mergeCell ref="F13:G13"/>
    <mergeCell ref="B34:C34"/>
    <mergeCell ref="H11:I11"/>
    <mergeCell ref="H24:M24"/>
    <mergeCell ref="D16:E16"/>
    <mergeCell ref="L12:M12"/>
    <mergeCell ref="L13:M13"/>
    <mergeCell ref="F14:G14"/>
    <mergeCell ref="J13:K13"/>
    <mergeCell ref="L14:M14"/>
    <mergeCell ref="J12:K12"/>
    <mergeCell ref="L11:M11"/>
    <mergeCell ref="A14:C14"/>
    <mergeCell ref="D12:E12"/>
    <mergeCell ref="D14:E14"/>
    <mergeCell ref="H13:I13"/>
    <mergeCell ref="A13:C13"/>
    <mergeCell ref="A25:A29"/>
    <mergeCell ref="H14:I14"/>
    <mergeCell ref="F15:G15"/>
    <mergeCell ref="J15:K15"/>
    <mergeCell ref="L15:M15"/>
    <mergeCell ref="H15:I15"/>
    <mergeCell ref="H23:M23"/>
    <mergeCell ref="J14:K14"/>
    <mergeCell ref="A21:M21"/>
    <mergeCell ref="A16:C16"/>
    <mergeCell ref="J17:K17"/>
    <mergeCell ref="A17:C17"/>
    <mergeCell ref="L10:M10"/>
    <mergeCell ref="F10:G10"/>
    <mergeCell ref="H12:I12"/>
    <mergeCell ref="F17:G17"/>
    <mergeCell ref="B25:G29"/>
    <mergeCell ref="H16:I16"/>
    <mergeCell ref="H34:J34"/>
    <mergeCell ref="D17:E17"/>
    <mergeCell ref="H17:I17"/>
    <mergeCell ref="J16:K16"/>
    <mergeCell ref="H25:M29"/>
    <mergeCell ref="A32:H32"/>
    <mergeCell ref="K34:M34"/>
    <mergeCell ref="L16:M16"/>
    <mergeCell ref="L17:M17"/>
    <mergeCell ref="F16:G16"/>
    <mergeCell ref="B24:G24"/>
    <mergeCell ref="A19:M19"/>
    <mergeCell ref="B23:G23"/>
  </mergeCells>
  <phoneticPr fontId="3" type="noConversion"/>
  <pageMargins left="0.19685039370078741" right="0.19685039370078741" top="0.86614173228346458" bottom="0.23622047244094491" header="0.27559055118110237" footer="0.15748031496062992"/>
  <pageSetup paperSize="9" scale="62" orientation="landscape" verticalDpi="1200" r:id="rId1"/>
  <headerFooter alignWithMargins="0">
    <oddHeader xml:space="preserve">&amp;C&amp;"Times New Roman,обычный"&amp;14 </oddHeader>
  </headerFooter>
  <rowBreaks count="1" manualBreakCount="1">
    <brk id="31" max="12" man="1"/>
  </rowBreaks>
  <ignoredErrors>
    <ignoredError sqref="D39:G39 H39 K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E37"/>
  <sheetViews>
    <sheetView view="pageBreakPreview" zoomScale="70" zoomScaleSheetLayoutView="70" workbookViewId="0">
      <selection activeCell="S10" sqref="S10"/>
    </sheetView>
  </sheetViews>
  <sheetFormatPr defaultColWidth="9.109375" defaultRowHeight="18"/>
  <cols>
    <col min="1" max="1" width="8.33203125" style="2" customWidth="1"/>
    <col min="2" max="2" width="38.44140625" style="2" customWidth="1"/>
    <col min="3" max="6" width="11.33203125" style="2" customWidth="1"/>
    <col min="7" max="7" width="13.88671875" style="2" customWidth="1"/>
    <col min="8" max="9" width="11" style="2" customWidth="1"/>
    <col min="10" max="10" width="14.109375" style="2" customWidth="1"/>
    <col min="11" max="11" width="11" style="2" customWidth="1"/>
    <col min="12" max="12" width="13.109375" style="2" customWidth="1"/>
    <col min="13" max="14" width="11" style="2" customWidth="1"/>
    <col min="15" max="15" width="12.44140625" style="2" customWidth="1"/>
    <col min="16" max="16" width="10.6640625" style="2" customWidth="1"/>
    <col min="17" max="19" width="11" style="2" customWidth="1"/>
    <col min="20" max="20" width="10.5546875" style="2" customWidth="1"/>
    <col min="21" max="22" width="11" style="2" customWidth="1"/>
    <col min="23" max="23" width="7.109375" style="2" customWidth="1"/>
    <col min="24" max="24" width="11" style="2" customWidth="1"/>
    <col min="25" max="25" width="10.44140625" style="2" customWidth="1"/>
    <col min="26" max="29" width="11" style="2" customWidth="1"/>
    <col min="30" max="30" width="8.5546875" style="2" customWidth="1"/>
    <col min="31" max="31" width="12.109375" style="2" customWidth="1"/>
    <col min="32" max="16384" width="9.109375" style="2"/>
  </cols>
  <sheetData>
    <row r="1" spans="1:3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Q1" s="16"/>
      <c r="R1" s="16"/>
      <c r="S1" s="16"/>
      <c r="T1" s="16"/>
      <c r="U1" s="16"/>
      <c r="AB1" s="190"/>
      <c r="AC1" s="191"/>
      <c r="AD1" s="191"/>
      <c r="AE1" s="191"/>
    </row>
    <row r="2" spans="1:31" s="27" customFormat="1" ht="18.75" customHeight="1">
      <c r="B2" s="27" t="s">
        <v>143</v>
      </c>
    </row>
    <row r="3" spans="1:31">
      <c r="A3" s="21"/>
      <c r="B3" s="21"/>
      <c r="C3" s="21"/>
      <c r="D3" s="21"/>
      <c r="E3" s="21"/>
      <c r="F3" s="21"/>
      <c r="G3" s="21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1"/>
      <c r="AE3" s="32" t="s">
        <v>113</v>
      </c>
    </row>
    <row r="4" spans="1:31" ht="30" customHeight="1">
      <c r="A4" s="122" t="s">
        <v>18</v>
      </c>
      <c r="B4" s="122" t="s">
        <v>53</v>
      </c>
      <c r="C4" s="122"/>
      <c r="D4" s="122"/>
      <c r="E4" s="122"/>
      <c r="F4" s="122"/>
      <c r="G4" s="122" t="s">
        <v>19</v>
      </c>
      <c r="H4" s="122"/>
      <c r="I4" s="122"/>
      <c r="J4" s="122"/>
      <c r="K4" s="122"/>
      <c r="L4" s="122" t="s">
        <v>32</v>
      </c>
      <c r="M4" s="122"/>
      <c r="N4" s="122"/>
      <c r="O4" s="122"/>
      <c r="P4" s="122"/>
      <c r="Q4" s="122" t="s">
        <v>63</v>
      </c>
      <c r="R4" s="122"/>
      <c r="S4" s="122"/>
      <c r="T4" s="122"/>
      <c r="U4" s="122"/>
      <c r="V4" s="122" t="s">
        <v>37</v>
      </c>
      <c r="W4" s="122"/>
      <c r="X4" s="122"/>
      <c r="Y4" s="122"/>
      <c r="Z4" s="122"/>
      <c r="AA4" s="122" t="s">
        <v>20</v>
      </c>
      <c r="AB4" s="122"/>
      <c r="AC4" s="122"/>
      <c r="AD4" s="122"/>
      <c r="AE4" s="122"/>
    </row>
    <row r="5" spans="1:31" ht="30" customHeight="1">
      <c r="A5" s="122"/>
      <c r="B5" s="122"/>
      <c r="C5" s="122"/>
      <c r="D5" s="122"/>
      <c r="E5" s="122"/>
      <c r="F5" s="122"/>
      <c r="G5" s="122" t="s">
        <v>31</v>
      </c>
      <c r="H5" s="122" t="s">
        <v>33</v>
      </c>
      <c r="I5" s="122"/>
      <c r="J5" s="122"/>
      <c r="K5" s="122"/>
      <c r="L5" s="122" t="s">
        <v>31</v>
      </c>
      <c r="M5" s="122" t="s">
        <v>33</v>
      </c>
      <c r="N5" s="122"/>
      <c r="O5" s="122"/>
      <c r="P5" s="122"/>
      <c r="Q5" s="122" t="s">
        <v>31</v>
      </c>
      <c r="R5" s="122" t="s">
        <v>33</v>
      </c>
      <c r="S5" s="122"/>
      <c r="T5" s="122"/>
      <c r="U5" s="122"/>
      <c r="V5" s="122" t="s">
        <v>31</v>
      </c>
      <c r="W5" s="122" t="s">
        <v>33</v>
      </c>
      <c r="X5" s="122"/>
      <c r="Y5" s="122"/>
      <c r="Z5" s="122"/>
      <c r="AA5" s="122" t="s">
        <v>31</v>
      </c>
      <c r="AB5" s="122" t="s">
        <v>33</v>
      </c>
      <c r="AC5" s="122"/>
      <c r="AD5" s="122"/>
      <c r="AE5" s="122"/>
    </row>
    <row r="6" spans="1:31" ht="39.9" customHeight="1">
      <c r="A6" s="122"/>
      <c r="B6" s="122"/>
      <c r="C6" s="122"/>
      <c r="D6" s="122"/>
      <c r="E6" s="122"/>
      <c r="F6" s="122"/>
      <c r="G6" s="122"/>
      <c r="H6" s="5" t="s">
        <v>27</v>
      </c>
      <c r="I6" s="5" t="s">
        <v>28</v>
      </c>
      <c r="J6" s="5" t="s">
        <v>26</v>
      </c>
      <c r="K6" s="5" t="s">
        <v>23</v>
      </c>
      <c r="L6" s="122"/>
      <c r="M6" s="5" t="s">
        <v>27</v>
      </c>
      <c r="N6" s="5" t="s">
        <v>28</v>
      </c>
      <c r="O6" s="5" t="s">
        <v>26</v>
      </c>
      <c r="P6" s="5" t="s">
        <v>23</v>
      </c>
      <c r="Q6" s="122"/>
      <c r="R6" s="5" t="s">
        <v>27</v>
      </c>
      <c r="S6" s="5" t="s">
        <v>28</v>
      </c>
      <c r="T6" s="5" t="s">
        <v>26</v>
      </c>
      <c r="U6" s="5" t="s">
        <v>23</v>
      </c>
      <c r="V6" s="122"/>
      <c r="W6" s="5" t="s">
        <v>27</v>
      </c>
      <c r="X6" s="5" t="s">
        <v>28</v>
      </c>
      <c r="Y6" s="5" t="s">
        <v>26</v>
      </c>
      <c r="Z6" s="5" t="s">
        <v>23</v>
      </c>
      <c r="AA6" s="122"/>
      <c r="AB6" s="5" t="s">
        <v>27</v>
      </c>
      <c r="AC6" s="5" t="s">
        <v>28</v>
      </c>
      <c r="AD6" s="5" t="s">
        <v>26</v>
      </c>
      <c r="AE6" s="5" t="s">
        <v>23</v>
      </c>
    </row>
    <row r="7" spans="1:31" ht="18" customHeight="1">
      <c r="A7" s="5">
        <v>1</v>
      </c>
      <c r="B7" s="122">
        <v>2</v>
      </c>
      <c r="C7" s="122"/>
      <c r="D7" s="122"/>
      <c r="E7" s="122"/>
      <c r="F7" s="122"/>
      <c r="G7" s="5">
        <v>3</v>
      </c>
      <c r="H7" s="5">
        <v>4</v>
      </c>
      <c r="I7" s="5">
        <v>5</v>
      </c>
      <c r="J7" s="5">
        <v>6</v>
      </c>
      <c r="K7" s="5">
        <v>7</v>
      </c>
      <c r="L7" s="5">
        <v>8</v>
      </c>
      <c r="M7" s="5">
        <v>9</v>
      </c>
      <c r="N7" s="5">
        <v>10</v>
      </c>
      <c r="O7" s="5">
        <v>11</v>
      </c>
      <c r="P7" s="5">
        <v>12</v>
      </c>
      <c r="Q7" s="5">
        <v>13</v>
      </c>
      <c r="R7" s="5">
        <v>14</v>
      </c>
      <c r="S7" s="5">
        <v>15</v>
      </c>
      <c r="T7" s="5">
        <v>16</v>
      </c>
      <c r="U7" s="5">
        <v>17</v>
      </c>
      <c r="V7" s="4">
        <v>18</v>
      </c>
      <c r="W7" s="4">
        <v>19</v>
      </c>
      <c r="X7" s="4">
        <v>20</v>
      </c>
      <c r="Y7" s="4">
        <v>21</v>
      </c>
      <c r="Z7" s="4">
        <v>22</v>
      </c>
      <c r="AA7" s="4">
        <v>23</v>
      </c>
      <c r="AB7" s="4">
        <v>24</v>
      </c>
      <c r="AC7" s="4">
        <v>25</v>
      </c>
      <c r="AD7" s="4">
        <v>26</v>
      </c>
      <c r="AE7" s="4">
        <v>27</v>
      </c>
    </row>
    <row r="8" spans="1:31">
      <c r="A8" s="39">
        <v>1</v>
      </c>
      <c r="B8" s="184" t="s">
        <v>150</v>
      </c>
      <c r="C8" s="184"/>
      <c r="D8" s="184"/>
      <c r="E8" s="184"/>
      <c r="F8" s="184"/>
      <c r="G8" s="48">
        <f>SUM(H8,I8,J8,K8)</f>
        <v>0</v>
      </c>
      <c r="H8" s="41"/>
      <c r="I8" s="41"/>
      <c r="J8" s="41"/>
      <c r="K8" s="41"/>
      <c r="L8" s="53">
        <f>SUM(M8,N8,O8,P8)</f>
        <v>5627.7</v>
      </c>
      <c r="M8" s="43">
        <v>3756.5</v>
      </c>
      <c r="N8" s="43">
        <v>1171.2</v>
      </c>
      <c r="O8" s="43">
        <v>700</v>
      </c>
      <c r="P8" s="43"/>
      <c r="Q8" s="53">
        <f>SUM(R8,S8,T8,U8)</f>
        <v>600</v>
      </c>
      <c r="R8" s="43">
        <v>300</v>
      </c>
      <c r="S8" s="43">
        <v>300</v>
      </c>
      <c r="T8" s="43"/>
      <c r="U8" s="43"/>
      <c r="V8" s="53">
        <f>SUM(W8,X8,Y8,Z8)</f>
        <v>0</v>
      </c>
      <c r="W8" s="43"/>
      <c r="X8" s="43"/>
      <c r="Y8" s="43"/>
      <c r="Z8" s="43"/>
      <c r="AA8" s="53">
        <f>SUM(AB8,AC8,AD8,AE8)</f>
        <v>6227.7</v>
      </c>
      <c r="AB8" s="43">
        <f t="shared" ref="AB8:AE12" si="0">SUM(H8,M8,R8,W8)</f>
        <v>4056.5</v>
      </c>
      <c r="AC8" s="43">
        <f t="shared" si="0"/>
        <v>1471.2</v>
      </c>
      <c r="AD8" s="43">
        <f t="shared" si="0"/>
        <v>700</v>
      </c>
      <c r="AE8" s="43">
        <f t="shared" si="0"/>
        <v>0</v>
      </c>
    </row>
    <row r="9" spans="1:31">
      <c r="A9" s="39">
        <v>2</v>
      </c>
      <c r="B9" s="184"/>
      <c r="C9" s="184"/>
      <c r="D9" s="184"/>
      <c r="E9" s="184"/>
      <c r="F9" s="184"/>
      <c r="G9" s="48">
        <f>SUM(H9,I9,J9,K9)</f>
        <v>0</v>
      </c>
      <c r="H9" s="41"/>
      <c r="I9" s="41"/>
      <c r="J9" s="41"/>
      <c r="K9" s="41"/>
      <c r="L9" s="53">
        <f>SUM(M9,N9,O9,P9)</f>
        <v>0</v>
      </c>
      <c r="M9" s="43"/>
      <c r="N9" s="43"/>
      <c r="O9" s="43"/>
      <c r="P9" s="43"/>
      <c r="Q9" s="53">
        <f>SUM(R9,S9,T9,U9)</f>
        <v>0</v>
      </c>
      <c r="R9" s="43"/>
      <c r="S9" s="43"/>
      <c r="T9" s="43"/>
      <c r="U9" s="43"/>
      <c r="V9" s="53">
        <f>SUM(W9,X9,Y9,Z9)</f>
        <v>0</v>
      </c>
      <c r="W9" s="43"/>
      <c r="X9" s="43"/>
      <c r="Y9" s="43"/>
      <c r="Z9" s="43"/>
      <c r="AA9" s="53">
        <f>SUM(AB9,AC9,AD9,AE9)</f>
        <v>0</v>
      </c>
      <c r="AB9" s="43">
        <f t="shared" si="0"/>
        <v>0</v>
      </c>
      <c r="AC9" s="43">
        <f t="shared" si="0"/>
        <v>0</v>
      </c>
      <c r="AD9" s="43">
        <f t="shared" si="0"/>
        <v>0</v>
      </c>
      <c r="AE9" s="43">
        <f t="shared" si="0"/>
        <v>0</v>
      </c>
    </row>
    <row r="10" spans="1:31">
      <c r="A10" s="39">
        <v>3</v>
      </c>
      <c r="B10" s="184"/>
      <c r="C10" s="184"/>
      <c r="D10" s="184"/>
      <c r="E10" s="184"/>
      <c r="F10" s="184"/>
      <c r="G10" s="48">
        <f>SUM(H10,I10,J10,K10)</f>
        <v>0</v>
      </c>
      <c r="H10" s="41"/>
      <c r="I10" s="41"/>
      <c r="J10" s="41"/>
      <c r="K10" s="41"/>
      <c r="L10" s="53">
        <f>SUM(M10,N10,O10,P10)</f>
        <v>0</v>
      </c>
      <c r="M10" s="43"/>
      <c r="N10" s="43"/>
      <c r="O10" s="43"/>
      <c r="P10" s="43"/>
      <c r="Q10" s="53">
        <f>SUM(R10,S10,T10,U10)</f>
        <v>0</v>
      </c>
      <c r="R10" s="43"/>
      <c r="S10" s="43"/>
      <c r="T10" s="43"/>
      <c r="U10" s="43"/>
      <c r="V10" s="53">
        <f>SUM(W10,X10,Y10,Z10)</f>
        <v>0</v>
      </c>
      <c r="W10" s="43"/>
      <c r="X10" s="43"/>
      <c r="Y10" s="43"/>
      <c r="Z10" s="43"/>
      <c r="AA10" s="53">
        <f>SUM(AB10,AC10,AD10,AE10)</f>
        <v>0</v>
      </c>
      <c r="AB10" s="43">
        <f t="shared" si="0"/>
        <v>0</v>
      </c>
      <c r="AC10" s="43">
        <f t="shared" si="0"/>
        <v>0</v>
      </c>
      <c r="AD10" s="43">
        <f t="shared" si="0"/>
        <v>0</v>
      </c>
      <c r="AE10" s="43">
        <f t="shared" si="0"/>
        <v>0</v>
      </c>
    </row>
    <row r="11" spans="1:31">
      <c r="A11" s="39">
        <v>4</v>
      </c>
      <c r="B11" s="184"/>
      <c r="C11" s="184"/>
      <c r="D11" s="184"/>
      <c r="E11" s="184"/>
      <c r="F11" s="184"/>
      <c r="G11" s="48"/>
      <c r="H11" s="41"/>
      <c r="I11" s="41"/>
      <c r="J11" s="41"/>
      <c r="K11" s="41"/>
      <c r="L11" s="53">
        <f>SUM(M11,N11,O11,P11)</f>
        <v>0</v>
      </c>
      <c r="M11" s="43"/>
      <c r="N11" s="43"/>
      <c r="O11" s="43"/>
      <c r="P11" s="43"/>
      <c r="Q11" s="53"/>
      <c r="R11" s="43"/>
      <c r="S11" s="43"/>
      <c r="T11" s="43"/>
      <c r="U11" s="43"/>
      <c r="V11" s="53"/>
      <c r="W11" s="43"/>
      <c r="X11" s="43"/>
      <c r="Y11" s="43"/>
      <c r="Z11" s="43"/>
      <c r="AA11" s="53">
        <f>SUM(AB11,AC11,AD11,AE11)</f>
        <v>0</v>
      </c>
      <c r="AB11" s="43">
        <f t="shared" si="0"/>
        <v>0</v>
      </c>
      <c r="AC11" s="43">
        <f t="shared" si="0"/>
        <v>0</v>
      </c>
      <c r="AD11" s="43">
        <f t="shared" si="0"/>
        <v>0</v>
      </c>
      <c r="AE11" s="43">
        <f t="shared" si="0"/>
        <v>0</v>
      </c>
    </row>
    <row r="12" spans="1:31" ht="20.100000000000001" customHeight="1">
      <c r="A12" s="39"/>
      <c r="B12" s="144"/>
      <c r="C12" s="144"/>
      <c r="D12" s="144"/>
      <c r="E12" s="144"/>
      <c r="F12" s="144"/>
      <c r="G12" s="48">
        <f>SUM(H12,I12,J12,K12)</f>
        <v>0</v>
      </c>
      <c r="H12" s="41"/>
      <c r="I12" s="41"/>
      <c r="J12" s="41"/>
      <c r="K12" s="41"/>
      <c r="L12" s="53">
        <f>SUM(M12,N12,O12,P12)</f>
        <v>0</v>
      </c>
      <c r="M12" s="43"/>
      <c r="N12" s="43"/>
      <c r="O12" s="43"/>
      <c r="P12" s="43"/>
      <c r="Q12" s="53">
        <f>SUM(R12,S12,T12,U12)</f>
        <v>0</v>
      </c>
      <c r="R12" s="43"/>
      <c r="S12" s="43"/>
      <c r="T12" s="43"/>
      <c r="U12" s="43"/>
      <c r="V12" s="53">
        <f>SUM(W12,X12,Y12,Z12)</f>
        <v>0</v>
      </c>
      <c r="W12" s="43"/>
      <c r="X12" s="43"/>
      <c r="Y12" s="43"/>
      <c r="Z12" s="43"/>
      <c r="AA12" s="53">
        <f>SUM(AB12,AC12,AD12,AE12)</f>
        <v>0</v>
      </c>
      <c r="AB12" s="43">
        <f t="shared" si="0"/>
        <v>0</v>
      </c>
      <c r="AC12" s="43">
        <f t="shared" si="0"/>
        <v>0</v>
      </c>
      <c r="AD12" s="43">
        <f t="shared" si="0"/>
        <v>0</v>
      </c>
      <c r="AE12" s="43">
        <f t="shared" si="0"/>
        <v>0</v>
      </c>
    </row>
    <row r="13" spans="1:31" ht="20.100000000000001" customHeight="1">
      <c r="A13" s="187" t="s">
        <v>20</v>
      </c>
      <c r="B13" s="188"/>
      <c r="C13" s="188"/>
      <c r="D13" s="188"/>
      <c r="E13" s="188"/>
      <c r="F13" s="189"/>
      <c r="G13" s="47">
        <f t="shared" ref="G13:AE13" si="1">SUM(G8:G12)</f>
        <v>0</v>
      </c>
      <c r="H13" s="47">
        <f t="shared" si="1"/>
        <v>0</v>
      </c>
      <c r="I13" s="47">
        <f t="shared" si="1"/>
        <v>0</v>
      </c>
      <c r="J13" s="47">
        <f t="shared" si="1"/>
        <v>0</v>
      </c>
      <c r="K13" s="47">
        <f t="shared" si="1"/>
        <v>0</v>
      </c>
      <c r="L13" s="52">
        <f t="shared" si="1"/>
        <v>5627.7</v>
      </c>
      <c r="M13" s="52">
        <f t="shared" si="1"/>
        <v>3756.5</v>
      </c>
      <c r="N13" s="52">
        <f t="shared" si="1"/>
        <v>1171.2</v>
      </c>
      <c r="O13" s="52">
        <f t="shared" si="1"/>
        <v>700</v>
      </c>
      <c r="P13" s="52">
        <f t="shared" si="1"/>
        <v>0</v>
      </c>
      <c r="Q13" s="52">
        <f t="shared" si="1"/>
        <v>600</v>
      </c>
      <c r="R13" s="52">
        <f t="shared" si="1"/>
        <v>300</v>
      </c>
      <c r="S13" s="52">
        <f t="shared" si="1"/>
        <v>300</v>
      </c>
      <c r="T13" s="52">
        <f t="shared" si="1"/>
        <v>0</v>
      </c>
      <c r="U13" s="52">
        <f t="shared" si="1"/>
        <v>0</v>
      </c>
      <c r="V13" s="52">
        <f t="shared" si="1"/>
        <v>0</v>
      </c>
      <c r="W13" s="52">
        <f t="shared" si="1"/>
        <v>0</v>
      </c>
      <c r="X13" s="52">
        <f t="shared" si="1"/>
        <v>0</v>
      </c>
      <c r="Y13" s="52">
        <f t="shared" si="1"/>
        <v>0</v>
      </c>
      <c r="Z13" s="52">
        <f t="shared" si="1"/>
        <v>0</v>
      </c>
      <c r="AA13" s="52">
        <f t="shared" si="1"/>
        <v>6227.7</v>
      </c>
      <c r="AB13" s="52">
        <f t="shared" si="1"/>
        <v>4056.5</v>
      </c>
      <c r="AC13" s="52">
        <f t="shared" si="1"/>
        <v>1471.2</v>
      </c>
      <c r="AD13" s="52">
        <f t="shared" si="1"/>
        <v>700</v>
      </c>
      <c r="AE13" s="52">
        <f t="shared" si="1"/>
        <v>0</v>
      </c>
    </row>
    <row r="14" spans="1:31" ht="20.100000000000001" customHeight="1">
      <c r="A14" s="157" t="s">
        <v>21</v>
      </c>
      <c r="B14" s="158"/>
      <c r="C14" s="158"/>
      <c r="D14" s="158"/>
      <c r="E14" s="158"/>
      <c r="F14" s="159"/>
      <c r="G14" s="49">
        <f>G13/AA13*100</f>
        <v>0</v>
      </c>
      <c r="H14" s="45"/>
      <c r="I14" s="45"/>
      <c r="J14" s="45"/>
      <c r="K14" s="45"/>
      <c r="L14" s="49">
        <f>L13/AA13*100</f>
        <v>90.365624548388652</v>
      </c>
      <c r="M14" s="45"/>
      <c r="N14" s="45"/>
      <c r="O14" s="45"/>
      <c r="P14" s="45"/>
      <c r="Q14" s="49">
        <f>Q13/AA13*100</f>
        <v>9.6343754516113496</v>
      </c>
      <c r="R14" s="45"/>
      <c r="S14" s="45"/>
      <c r="T14" s="45"/>
      <c r="U14" s="45"/>
      <c r="V14" s="49">
        <f>V13/AA13*100</f>
        <v>0</v>
      </c>
      <c r="W14" s="5"/>
      <c r="X14" s="5"/>
      <c r="Y14" s="5"/>
      <c r="Z14" s="5"/>
      <c r="AA14" s="49">
        <f>SUM(G14,L14,Q14,V14)</f>
        <v>100</v>
      </c>
      <c r="AB14" s="5"/>
      <c r="AC14" s="5"/>
      <c r="AD14" s="5"/>
      <c r="AE14" s="5"/>
    </row>
    <row r="15" spans="1:31" ht="20.100000000000001" customHeight="1">
      <c r="A15" s="31"/>
      <c r="B15" s="3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1"/>
      <c r="T15" s="31"/>
      <c r="U15" s="31"/>
      <c r="V15" s="31"/>
      <c r="W15" s="38"/>
      <c r="X15" s="31"/>
      <c r="Y15" s="31"/>
      <c r="Z15" s="31"/>
      <c r="AA15" s="31"/>
    </row>
    <row r="16" spans="1:31" ht="20.100000000000001" customHeight="1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31" s="27" customFormat="1" ht="20.100000000000001" customHeight="1">
      <c r="B17" s="27" t="s">
        <v>144</v>
      </c>
    </row>
    <row r="18" spans="1:31" s="33" customFormat="1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K18" s="2"/>
      <c r="AE18" s="32" t="s">
        <v>81</v>
      </c>
    </row>
    <row r="19" spans="1:31" s="34" customFormat="1" ht="34.5" customHeight="1">
      <c r="A19" s="124" t="s">
        <v>18</v>
      </c>
      <c r="B19" s="122" t="s">
        <v>62</v>
      </c>
      <c r="C19" s="122" t="s">
        <v>68</v>
      </c>
      <c r="D19" s="122"/>
      <c r="E19" s="122" t="s">
        <v>51</v>
      </c>
      <c r="F19" s="122"/>
      <c r="G19" s="122" t="s">
        <v>52</v>
      </c>
      <c r="H19" s="122"/>
      <c r="I19" s="122" t="s">
        <v>58</v>
      </c>
      <c r="J19" s="122"/>
      <c r="K19" s="122" t="s">
        <v>43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 t="s">
        <v>69</v>
      </c>
      <c r="V19" s="122"/>
      <c r="W19" s="122"/>
      <c r="X19" s="122"/>
      <c r="Y19" s="122"/>
      <c r="Z19" s="122" t="s">
        <v>76</v>
      </c>
      <c r="AA19" s="122"/>
      <c r="AB19" s="122"/>
      <c r="AC19" s="122"/>
      <c r="AD19" s="122"/>
      <c r="AE19" s="122"/>
    </row>
    <row r="20" spans="1:31" s="34" customFormat="1" ht="63.75" customHeight="1">
      <c r="A20" s="124"/>
      <c r="B20" s="122"/>
      <c r="C20" s="122"/>
      <c r="D20" s="122"/>
      <c r="E20" s="122"/>
      <c r="F20" s="122"/>
      <c r="G20" s="122"/>
      <c r="H20" s="122"/>
      <c r="I20" s="122"/>
      <c r="J20" s="122"/>
      <c r="K20" s="122" t="s">
        <v>71</v>
      </c>
      <c r="L20" s="122"/>
      <c r="M20" s="122" t="s">
        <v>72</v>
      </c>
      <c r="N20" s="122"/>
      <c r="O20" s="122" t="s">
        <v>67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35" customFormat="1" ht="82.5" customHeight="1">
      <c r="A21" s="124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 t="s">
        <v>59</v>
      </c>
      <c r="P21" s="122"/>
      <c r="Q21" s="122" t="s">
        <v>60</v>
      </c>
      <c r="R21" s="122"/>
      <c r="S21" s="122" t="s">
        <v>61</v>
      </c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34" customFormat="1" ht="18" customHeight="1">
      <c r="A22" s="4">
        <v>1</v>
      </c>
      <c r="B22" s="5">
        <v>2</v>
      </c>
      <c r="C22" s="122">
        <v>3</v>
      </c>
      <c r="D22" s="122"/>
      <c r="E22" s="122">
        <v>4</v>
      </c>
      <c r="F22" s="122"/>
      <c r="G22" s="122">
        <v>5</v>
      </c>
      <c r="H22" s="122"/>
      <c r="I22" s="122">
        <v>6</v>
      </c>
      <c r="J22" s="122"/>
      <c r="K22" s="145">
        <v>7</v>
      </c>
      <c r="L22" s="147"/>
      <c r="M22" s="145">
        <v>8</v>
      </c>
      <c r="N22" s="147"/>
      <c r="O22" s="122">
        <v>9</v>
      </c>
      <c r="P22" s="122"/>
      <c r="Q22" s="124">
        <v>10</v>
      </c>
      <c r="R22" s="124"/>
      <c r="S22" s="122">
        <v>11</v>
      </c>
      <c r="T22" s="122"/>
      <c r="U22" s="122">
        <v>12</v>
      </c>
      <c r="V22" s="122"/>
      <c r="W22" s="122"/>
      <c r="X22" s="122"/>
      <c r="Y22" s="122"/>
      <c r="Z22" s="122">
        <v>13</v>
      </c>
      <c r="AA22" s="122"/>
      <c r="AB22" s="122"/>
      <c r="AC22" s="122"/>
      <c r="AD22" s="122"/>
      <c r="AE22" s="122"/>
    </row>
    <row r="23" spans="1:31" s="34" customFormat="1">
      <c r="A23" s="39"/>
      <c r="B23" s="40"/>
      <c r="C23" s="176"/>
      <c r="D23" s="176"/>
      <c r="E23" s="173"/>
      <c r="F23" s="173"/>
      <c r="G23" s="173"/>
      <c r="H23" s="173"/>
      <c r="I23" s="173"/>
      <c r="J23" s="173"/>
      <c r="K23" s="178"/>
      <c r="L23" s="179"/>
      <c r="M23" s="185">
        <f t="shared" ref="M23:M29" si="2">SUM(O23,Q23,S23)</f>
        <v>0</v>
      </c>
      <c r="N23" s="186"/>
      <c r="O23" s="173"/>
      <c r="P23" s="173"/>
      <c r="Q23" s="173"/>
      <c r="R23" s="173"/>
      <c r="S23" s="173"/>
      <c r="T23" s="173"/>
      <c r="U23" s="184"/>
      <c r="V23" s="184"/>
      <c r="W23" s="184"/>
      <c r="X23" s="184"/>
      <c r="Y23" s="184"/>
      <c r="Z23" s="144"/>
      <c r="AA23" s="144"/>
      <c r="AB23" s="144"/>
      <c r="AC23" s="144"/>
      <c r="AD23" s="144"/>
      <c r="AE23" s="144"/>
    </row>
    <row r="24" spans="1:31" s="34" customFormat="1" ht="20.100000000000001" customHeight="1">
      <c r="A24" s="39"/>
      <c r="B24" s="40"/>
      <c r="C24" s="176"/>
      <c r="D24" s="176"/>
      <c r="E24" s="173"/>
      <c r="F24" s="173"/>
      <c r="G24" s="173"/>
      <c r="H24" s="173"/>
      <c r="I24" s="173"/>
      <c r="J24" s="173"/>
      <c r="K24" s="178"/>
      <c r="L24" s="179"/>
      <c r="M24" s="185">
        <f t="shared" si="2"/>
        <v>0</v>
      </c>
      <c r="N24" s="186"/>
      <c r="O24" s="173"/>
      <c r="P24" s="173"/>
      <c r="Q24" s="173"/>
      <c r="R24" s="173"/>
      <c r="S24" s="173"/>
      <c r="T24" s="173"/>
      <c r="U24" s="184"/>
      <c r="V24" s="184"/>
      <c r="W24" s="184"/>
      <c r="X24" s="184"/>
      <c r="Y24" s="184"/>
      <c r="Z24" s="144"/>
      <c r="AA24" s="144"/>
      <c r="AB24" s="144"/>
      <c r="AC24" s="144"/>
      <c r="AD24" s="144"/>
      <c r="AE24" s="144"/>
    </row>
    <row r="25" spans="1:31" s="34" customFormat="1" ht="20.100000000000001" customHeight="1">
      <c r="A25" s="39"/>
      <c r="B25" s="40"/>
      <c r="C25" s="176"/>
      <c r="D25" s="176"/>
      <c r="E25" s="173"/>
      <c r="F25" s="173"/>
      <c r="G25" s="173"/>
      <c r="H25" s="173"/>
      <c r="I25" s="173"/>
      <c r="J25" s="173"/>
      <c r="K25" s="178"/>
      <c r="L25" s="179"/>
      <c r="M25" s="185">
        <f t="shared" si="2"/>
        <v>0</v>
      </c>
      <c r="N25" s="186"/>
      <c r="O25" s="173"/>
      <c r="P25" s="173"/>
      <c r="Q25" s="173"/>
      <c r="R25" s="173"/>
      <c r="S25" s="173"/>
      <c r="T25" s="173"/>
      <c r="U25" s="184"/>
      <c r="V25" s="184"/>
      <c r="W25" s="184"/>
      <c r="X25" s="184"/>
      <c r="Y25" s="184"/>
      <c r="Z25" s="144"/>
      <c r="AA25" s="144"/>
      <c r="AB25" s="144"/>
      <c r="AC25" s="144"/>
      <c r="AD25" s="144"/>
      <c r="AE25" s="144"/>
    </row>
    <row r="26" spans="1:31" s="34" customFormat="1" ht="20.100000000000001" customHeight="1">
      <c r="A26" s="39"/>
      <c r="B26" s="40"/>
      <c r="C26" s="176"/>
      <c r="D26" s="176"/>
      <c r="E26" s="173"/>
      <c r="F26" s="173"/>
      <c r="G26" s="173"/>
      <c r="H26" s="173"/>
      <c r="I26" s="173"/>
      <c r="J26" s="173"/>
      <c r="K26" s="178"/>
      <c r="L26" s="179"/>
      <c r="M26" s="185">
        <f t="shared" si="2"/>
        <v>0</v>
      </c>
      <c r="N26" s="186"/>
      <c r="O26" s="173"/>
      <c r="P26" s="173"/>
      <c r="Q26" s="173"/>
      <c r="R26" s="173"/>
      <c r="S26" s="173"/>
      <c r="T26" s="173"/>
      <c r="U26" s="184"/>
      <c r="V26" s="184"/>
      <c r="W26" s="184"/>
      <c r="X26" s="184"/>
      <c r="Y26" s="184"/>
      <c r="Z26" s="144"/>
      <c r="AA26" s="144"/>
      <c r="AB26" s="144"/>
      <c r="AC26" s="144"/>
      <c r="AD26" s="144"/>
      <c r="AE26" s="144"/>
    </row>
    <row r="27" spans="1:31" s="34" customFormat="1" ht="20.100000000000001" customHeight="1">
      <c r="A27" s="39"/>
      <c r="B27" s="40"/>
      <c r="C27" s="176"/>
      <c r="D27" s="176"/>
      <c r="E27" s="173"/>
      <c r="F27" s="173"/>
      <c r="G27" s="173"/>
      <c r="H27" s="173"/>
      <c r="I27" s="173"/>
      <c r="J27" s="173"/>
      <c r="K27" s="178"/>
      <c r="L27" s="179"/>
      <c r="M27" s="185">
        <f t="shared" si="2"/>
        <v>0</v>
      </c>
      <c r="N27" s="186"/>
      <c r="O27" s="173"/>
      <c r="P27" s="173"/>
      <c r="Q27" s="173"/>
      <c r="R27" s="173"/>
      <c r="S27" s="173"/>
      <c r="T27" s="173"/>
      <c r="U27" s="184"/>
      <c r="V27" s="184"/>
      <c r="W27" s="184"/>
      <c r="X27" s="184"/>
      <c r="Y27" s="184"/>
      <c r="Z27" s="144"/>
      <c r="AA27" s="144"/>
      <c r="AB27" s="144"/>
      <c r="AC27" s="144"/>
      <c r="AD27" s="144"/>
      <c r="AE27" s="144"/>
    </row>
    <row r="28" spans="1:31" s="34" customFormat="1" ht="20.100000000000001" customHeight="1">
      <c r="A28" s="39"/>
      <c r="B28" s="40"/>
      <c r="C28" s="176"/>
      <c r="D28" s="176"/>
      <c r="E28" s="173"/>
      <c r="F28" s="173"/>
      <c r="G28" s="173"/>
      <c r="H28" s="173"/>
      <c r="I28" s="173"/>
      <c r="J28" s="173"/>
      <c r="K28" s="178"/>
      <c r="L28" s="179"/>
      <c r="M28" s="185">
        <f t="shared" si="2"/>
        <v>0</v>
      </c>
      <c r="N28" s="186"/>
      <c r="O28" s="173"/>
      <c r="P28" s="173"/>
      <c r="Q28" s="173"/>
      <c r="R28" s="173"/>
      <c r="S28" s="173"/>
      <c r="T28" s="173"/>
      <c r="U28" s="184"/>
      <c r="V28" s="184"/>
      <c r="W28" s="184"/>
      <c r="X28" s="184"/>
      <c r="Y28" s="184"/>
      <c r="Z28" s="144"/>
      <c r="AA28" s="144"/>
      <c r="AB28" s="144"/>
      <c r="AC28" s="144"/>
      <c r="AD28" s="144"/>
      <c r="AE28" s="144"/>
    </row>
    <row r="29" spans="1:31" s="34" customFormat="1" ht="20.100000000000001" customHeight="1">
      <c r="A29" s="39"/>
      <c r="B29" s="40"/>
      <c r="C29" s="176"/>
      <c r="D29" s="176"/>
      <c r="E29" s="173"/>
      <c r="F29" s="173"/>
      <c r="G29" s="173"/>
      <c r="H29" s="173"/>
      <c r="I29" s="173"/>
      <c r="J29" s="173"/>
      <c r="K29" s="178"/>
      <c r="L29" s="179"/>
      <c r="M29" s="185">
        <f t="shared" si="2"/>
        <v>0</v>
      </c>
      <c r="N29" s="186"/>
      <c r="O29" s="173"/>
      <c r="P29" s="173"/>
      <c r="Q29" s="173"/>
      <c r="R29" s="173"/>
      <c r="S29" s="173"/>
      <c r="T29" s="173"/>
      <c r="U29" s="184"/>
      <c r="V29" s="184"/>
      <c r="W29" s="184"/>
      <c r="X29" s="184"/>
      <c r="Y29" s="184"/>
      <c r="Z29" s="144"/>
      <c r="AA29" s="144"/>
      <c r="AB29" s="144"/>
      <c r="AC29" s="144"/>
      <c r="AD29" s="144"/>
      <c r="AE29" s="144"/>
    </row>
    <row r="30" spans="1:31" s="34" customFormat="1" ht="20.100000000000001" customHeight="1">
      <c r="A30" s="132" t="s">
        <v>20</v>
      </c>
      <c r="B30" s="133"/>
      <c r="C30" s="133"/>
      <c r="D30" s="134"/>
      <c r="E30" s="177">
        <f>SUM(E23:E29)</f>
        <v>0</v>
      </c>
      <c r="F30" s="177"/>
      <c r="G30" s="177">
        <f>SUM(G23:G29)</f>
        <v>0</v>
      </c>
      <c r="H30" s="177"/>
      <c r="I30" s="177">
        <f>SUM(I23:I29)</f>
        <v>0</v>
      </c>
      <c r="J30" s="177"/>
      <c r="K30" s="177">
        <f>SUM(K23:K29)</f>
        <v>0</v>
      </c>
      <c r="L30" s="177"/>
      <c r="M30" s="177">
        <f>SUM(M23:M29)</f>
        <v>0</v>
      </c>
      <c r="N30" s="177"/>
      <c r="O30" s="177">
        <f>SUM(O23:O29)</f>
        <v>0</v>
      </c>
      <c r="P30" s="177"/>
      <c r="Q30" s="177">
        <f>SUM(Q23:Q29)</f>
        <v>0</v>
      </c>
      <c r="R30" s="177"/>
      <c r="S30" s="177">
        <f>SUM(S23:S29)</f>
        <v>0</v>
      </c>
      <c r="T30" s="177"/>
      <c r="U30" s="183"/>
      <c r="V30" s="183"/>
      <c r="W30" s="183"/>
      <c r="X30" s="183"/>
      <c r="Y30" s="183"/>
      <c r="Z30" s="182"/>
      <c r="AA30" s="182"/>
      <c r="AB30" s="182"/>
      <c r="AC30" s="182"/>
      <c r="AD30" s="182"/>
      <c r="AE30" s="182"/>
    </row>
    <row r="31" spans="1:31" ht="20.100000000000001" customHeight="1">
      <c r="A31" s="12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31" ht="20.100000000000001" customHeight="1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25.2">
      <c r="A35"/>
      <c r="B35" s="174" t="s">
        <v>157</v>
      </c>
      <c r="C35" s="174"/>
      <c r="D35" s="174"/>
      <c r="E35" s="174"/>
      <c r="F35" s="174"/>
      <c r="G35" s="174"/>
      <c r="H35" s="174"/>
      <c r="I35" s="61"/>
      <c r="J35" s="61"/>
      <c r="K35" s="61"/>
      <c r="L35" s="175" t="s">
        <v>54</v>
      </c>
      <c r="M35" s="175"/>
      <c r="N35" s="175"/>
      <c r="O35" s="175"/>
      <c r="P35" s="175"/>
      <c r="Q35" s="62"/>
      <c r="R35" s="62"/>
      <c r="S35" s="62"/>
      <c r="T35" s="62"/>
      <c r="U35" s="62"/>
      <c r="V35" s="180" t="s">
        <v>158</v>
      </c>
      <c r="W35" s="181"/>
      <c r="X35" s="181"/>
      <c r="Y35" s="181"/>
      <c r="Z35" s="181"/>
    </row>
    <row r="36" spans="1:26" ht="25.2">
      <c r="A36"/>
      <c r="B36" s="139" t="s">
        <v>29</v>
      </c>
      <c r="C36" s="139"/>
      <c r="D36" s="139"/>
      <c r="E36" s="139"/>
      <c r="F36" s="139"/>
      <c r="G36" s="139"/>
      <c r="H36" s="139"/>
      <c r="I36" s="63"/>
      <c r="J36" s="63"/>
      <c r="K36" s="63"/>
      <c r="L36" s="64"/>
      <c r="M36" s="59"/>
      <c r="N36" s="60" t="s">
        <v>30</v>
      </c>
      <c r="O36" s="59"/>
      <c r="P36" s="64"/>
      <c r="Q36" s="63"/>
      <c r="R36" s="63"/>
      <c r="S36" s="63"/>
      <c r="T36" s="64"/>
      <c r="U36" s="64"/>
      <c r="V36" s="139" t="s">
        <v>38</v>
      </c>
      <c r="W36" s="139"/>
      <c r="X36" s="139"/>
      <c r="Y36" s="139"/>
      <c r="Z36" s="139"/>
    </row>
    <row r="37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</sheetData>
  <mergeCells count="145">
    <mergeCell ref="AB1:AE1"/>
    <mergeCell ref="AA4:AE4"/>
    <mergeCell ref="AA5:AA6"/>
    <mergeCell ref="W5:Z5"/>
    <mergeCell ref="AB5:AE5"/>
    <mergeCell ref="V4:Z4"/>
    <mergeCell ref="L4:P4"/>
    <mergeCell ref="M5:P5"/>
    <mergeCell ref="V5:V6"/>
    <mergeCell ref="Z19:AE21"/>
    <mergeCell ref="G19:H21"/>
    <mergeCell ref="O21:P21"/>
    <mergeCell ref="K20:L21"/>
    <mergeCell ref="M20:N21"/>
    <mergeCell ref="O20:T20"/>
    <mergeCell ref="K19:T19"/>
    <mergeCell ref="S21:T21"/>
    <mergeCell ref="Q4:U4"/>
    <mergeCell ref="R5:U5"/>
    <mergeCell ref="Q5:Q6"/>
    <mergeCell ref="I19:J21"/>
    <mergeCell ref="H5:K5"/>
    <mergeCell ref="L5:L6"/>
    <mergeCell ref="B7:F7"/>
    <mergeCell ref="A4:A6"/>
    <mergeCell ref="G4:K4"/>
    <mergeCell ref="B4:F6"/>
    <mergeCell ref="G5:G6"/>
    <mergeCell ref="C28:D28"/>
    <mergeCell ref="E28:F28"/>
    <mergeCell ref="G28:H28"/>
    <mergeCell ref="E25:F25"/>
    <mergeCell ref="G26:H26"/>
    <mergeCell ref="I22:J22"/>
    <mergeCell ref="B10:F10"/>
    <mergeCell ref="E19:F21"/>
    <mergeCell ref="B12:F12"/>
    <mergeCell ref="B19:B21"/>
    <mergeCell ref="A13:F13"/>
    <mergeCell ref="B8:F8"/>
    <mergeCell ref="B11:F11"/>
    <mergeCell ref="B9:F9"/>
    <mergeCell ref="C19:D21"/>
    <mergeCell ref="A14:F14"/>
    <mergeCell ref="A19:A21"/>
    <mergeCell ref="U19:Y21"/>
    <mergeCell ref="S25:T25"/>
    <mergeCell ref="Q24:R24"/>
    <mergeCell ref="S22:T22"/>
    <mergeCell ref="U23:Y23"/>
    <mergeCell ref="K24:L24"/>
    <mergeCell ref="G25:H25"/>
    <mergeCell ref="C27:D27"/>
    <mergeCell ref="C26:D26"/>
    <mergeCell ref="C25:D25"/>
    <mergeCell ref="Q21:R21"/>
    <mergeCell ref="C22:D22"/>
    <mergeCell ref="C24:D24"/>
    <mergeCell ref="C23:D23"/>
    <mergeCell ref="G24:H24"/>
    <mergeCell ref="G23:H23"/>
    <mergeCell ref="S23:T23"/>
    <mergeCell ref="S24:T24"/>
    <mergeCell ref="Q23:R23"/>
    <mergeCell ref="O24:P24"/>
    <mergeCell ref="U22:Y22"/>
    <mergeCell ref="Q22:R22"/>
    <mergeCell ref="O22:P22"/>
    <mergeCell ref="E22:F22"/>
    <mergeCell ref="Q25:R25"/>
    <mergeCell ref="E26:F26"/>
    <mergeCell ref="G27:H27"/>
    <mergeCell ref="E27:F27"/>
    <mergeCell ref="M26:N26"/>
    <mergeCell ref="U25:Y25"/>
    <mergeCell ref="I25:J25"/>
    <mergeCell ref="I24:J24"/>
    <mergeCell ref="M24:N24"/>
    <mergeCell ref="G22:H22"/>
    <mergeCell ref="K22:L22"/>
    <mergeCell ref="K23:L23"/>
    <mergeCell ref="O23:P23"/>
    <mergeCell ref="I27:J27"/>
    <mergeCell ref="S27:T27"/>
    <mergeCell ref="M25:N25"/>
    <mergeCell ref="O25:P25"/>
    <mergeCell ref="K25:L25"/>
    <mergeCell ref="U27:Y27"/>
    <mergeCell ref="E24:F24"/>
    <mergeCell ref="E23:F23"/>
    <mergeCell ref="U24:Y24"/>
    <mergeCell ref="M22:N22"/>
    <mergeCell ref="M23:N23"/>
    <mergeCell ref="I23:J23"/>
    <mergeCell ref="K28:L28"/>
    <mergeCell ref="Z28:AE28"/>
    <mergeCell ref="U28:Y28"/>
    <mergeCell ref="S28:T28"/>
    <mergeCell ref="M28:N28"/>
    <mergeCell ref="U26:Y26"/>
    <mergeCell ref="Z25:AE25"/>
    <mergeCell ref="S26:T26"/>
    <mergeCell ref="Q27:R27"/>
    <mergeCell ref="Z27:AE27"/>
    <mergeCell ref="Z26:AE26"/>
    <mergeCell ref="Z22:AE22"/>
    <mergeCell ref="Z23:AE23"/>
    <mergeCell ref="Z24:AE24"/>
    <mergeCell ref="I26:J26"/>
    <mergeCell ref="I28:J28"/>
    <mergeCell ref="Q26:R26"/>
    <mergeCell ref="Q28:R28"/>
    <mergeCell ref="O28:P28"/>
    <mergeCell ref="O27:P27"/>
    <mergeCell ref="O26:P26"/>
    <mergeCell ref="K27:L27"/>
    <mergeCell ref="M27:N27"/>
    <mergeCell ref="K26:L26"/>
    <mergeCell ref="V36:Z36"/>
    <mergeCell ref="V35:Z35"/>
    <mergeCell ref="Z29:AE29"/>
    <mergeCell ref="S29:T29"/>
    <mergeCell ref="Z30:AE30"/>
    <mergeCell ref="S30:T30"/>
    <mergeCell ref="U30:Y30"/>
    <mergeCell ref="U29:Y29"/>
    <mergeCell ref="M29:N29"/>
    <mergeCell ref="Q29:R29"/>
    <mergeCell ref="O29:P29"/>
    <mergeCell ref="M30:N30"/>
    <mergeCell ref="Q30:R30"/>
    <mergeCell ref="O30:P30"/>
    <mergeCell ref="E29:F29"/>
    <mergeCell ref="B36:H36"/>
    <mergeCell ref="B35:H35"/>
    <mergeCell ref="L35:P35"/>
    <mergeCell ref="C29:D29"/>
    <mergeCell ref="A30:D30"/>
    <mergeCell ref="E30:F30"/>
    <mergeCell ref="I29:J29"/>
    <mergeCell ref="G30:H30"/>
    <mergeCell ref="K29:L29"/>
    <mergeCell ref="I30:J30"/>
    <mergeCell ref="K30:L30"/>
    <mergeCell ref="G29:H29"/>
  </mergeCells>
  <phoneticPr fontId="3" type="noConversion"/>
  <pageMargins left="0.35433070866141736" right="0.19685039370078741" top="0.62992125984251968" bottom="0.55118110236220474" header="0.35433070866141736" footer="0.31496062992125984"/>
  <pageSetup paperSize="9" scale="39" orientation="landscape" verticalDpi="1200" r:id="rId1"/>
  <headerFooter alignWithMargins="0"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I. Фін план</vt:lpstr>
      <vt:lpstr>1.1. Інша інфо_1</vt:lpstr>
      <vt:lpstr>1.2. Інша інфо_2</vt:lpstr>
      <vt:lpstr>'I. Фін план'!Заголовки_для_печати</vt:lpstr>
      <vt:lpstr>'1.1. Інша інфо_1'!Область_печати</vt:lpstr>
      <vt:lpstr>'1.2. Інша інфо_2'!Область_печати</vt:lpstr>
      <vt:lpstr>'I. Фін план'!Область_печати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2023-12-20T07:03:38Z</cp:lastPrinted>
  <dcterms:created xsi:type="dcterms:W3CDTF">2003-03-13T16:00:22Z</dcterms:created>
  <dcterms:modified xsi:type="dcterms:W3CDTF">2023-12-20T07:07:48Z</dcterms:modified>
</cp:coreProperties>
</file>