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520" windowHeight="11640" tabRatio="837"/>
  </bookViews>
  <sheets>
    <sheet name="I. Фін план" sheetId="20" r:id="rId1"/>
    <sheet name="1.1. Інша інфо_1" sheetId="10" r:id="rId2"/>
    <sheet name="1.2. Інша інфо_2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план'!$29:$31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'1.1. Інша інфо_1'!$A$1:$M$40</definedName>
    <definedName name="_xlnm.Print_Area" localSheetId="2">'1.2. Інша інфо_2'!$A$1:$AE$37</definedName>
    <definedName name="_xlnm.Print_Area" localSheetId="0">'I. Фін план'!$A$1:$G$114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C87" i="20" l="1"/>
  <c r="C39" i="20"/>
  <c r="C38" i="20"/>
  <c r="C37" i="20" s="1"/>
  <c r="D35" i="20"/>
  <c r="E35" i="20"/>
  <c r="F35" i="20"/>
  <c r="G35" i="20"/>
  <c r="C41" i="20"/>
  <c r="C42" i="20"/>
  <c r="C43" i="20"/>
  <c r="C44" i="20"/>
  <c r="C45" i="20"/>
  <c r="C47" i="20"/>
  <c r="C46" i="20" s="1"/>
  <c r="E80" i="20"/>
  <c r="F80" i="20"/>
  <c r="G80" i="20"/>
  <c r="C80" i="20"/>
  <c r="D82" i="20"/>
  <c r="E82" i="20"/>
  <c r="F82" i="20"/>
  <c r="G82" i="20"/>
  <c r="C51" i="20"/>
  <c r="C52" i="20"/>
  <c r="C53" i="20"/>
  <c r="C54" i="20"/>
  <c r="C55" i="20"/>
  <c r="C56" i="20"/>
  <c r="C57" i="20"/>
  <c r="D58" i="20"/>
  <c r="E58" i="20"/>
  <c r="F58" i="20"/>
  <c r="G58" i="20"/>
  <c r="G71" i="20" s="1"/>
  <c r="C65" i="20"/>
  <c r="C69" i="20"/>
  <c r="C68" i="20" s="1"/>
  <c r="G37" i="20"/>
  <c r="G40" i="20"/>
  <c r="G46" i="20"/>
  <c r="G48" i="20" s="1"/>
  <c r="G100" i="20" s="1"/>
  <c r="C81" i="20"/>
  <c r="F71" i="20"/>
  <c r="D73" i="20"/>
  <c r="E73" i="20"/>
  <c r="F73" i="20"/>
  <c r="G73" i="20"/>
  <c r="D74" i="20"/>
  <c r="E74" i="20"/>
  <c r="F74" i="20"/>
  <c r="G74" i="20"/>
  <c r="D75" i="20"/>
  <c r="E75" i="20"/>
  <c r="F75" i="20"/>
  <c r="G75" i="20"/>
  <c r="D68" i="20"/>
  <c r="F77" i="20"/>
  <c r="D37" i="20"/>
  <c r="D40" i="20"/>
  <c r="D46" i="20"/>
  <c r="D48" i="20"/>
  <c r="D100" i="20" s="1"/>
  <c r="E37" i="20"/>
  <c r="E40" i="20"/>
  <c r="E46" i="20"/>
  <c r="F37" i="20"/>
  <c r="F40" i="20"/>
  <c r="F46" i="20"/>
  <c r="C84" i="20"/>
  <c r="C88" i="20"/>
  <c r="C86" i="20"/>
  <c r="C59" i="20"/>
  <c r="C60" i="20"/>
  <c r="C61" i="20"/>
  <c r="C62" i="20"/>
  <c r="C64" i="20"/>
  <c r="C66" i="20"/>
  <c r="C67" i="20"/>
  <c r="E71" i="20"/>
  <c r="E101" i="20" s="1"/>
  <c r="F101" i="20"/>
  <c r="C74" i="20"/>
  <c r="C75" i="20"/>
  <c r="C73" i="20"/>
  <c r="C76" i="20"/>
  <c r="L39" i="10"/>
  <c r="I39" i="10"/>
  <c r="J12" i="10"/>
  <c r="J13" i="10"/>
  <c r="J14" i="10"/>
  <c r="J15" i="10"/>
  <c r="F11" i="10"/>
  <c r="H11" i="10"/>
  <c r="L12" i="10"/>
  <c r="L13" i="10"/>
  <c r="L14" i="10"/>
  <c r="L15" i="10"/>
  <c r="D11" i="10"/>
  <c r="S30" i="9"/>
  <c r="Q30" i="9"/>
  <c r="O30" i="9"/>
  <c r="K30" i="9"/>
  <c r="I30" i="9"/>
  <c r="G30" i="9"/>
  <c r="E30" i="9"/>
  <c r="M29" i="9"/>
  <c r="M28" i="9"/>
  <c r="M27" i="9"/>
  <c r="M26" i="9"/>
  <c r="M25" i="9"/>
  <c r="M24" i="9"/>
  <c r="M23" i="9"/>
  <c r="Z13" i="9"/>
  <c r="Y13" i="9"/>
  <c r="X13" i="9"/>
  <c r="W13" i="9"/>
  <c r="U13" i="9"/>
  <c r="T13" i="9"/>
  <c r="S13" i="9"/>
  <c r="R13" i="9"/>
  <c r="P13" i="9"/>
  <c r="O13" i="9"/>
  <c r="N13" i="9"/>
  <c r="M13" i="9"/>
  <c r="K13" i="9"/>
  <c r="J13" i="9"/>
  <c r="I13" i="9"/>
  <c r="H13" i="9"/>
  <c r="AE12" i="9"/>
  <c r="AD12" i="9"/>
  <c r="AC12" i="9"/>
  <c r="AB12" i="9"/>
  <c r="V12" i="9"/>
  <c r="Q12" i="9"/>
  <c r="L12" i="9"/>
  <c r="G12" i="9"/>
  <c r="AE11" i="9"/>
  <c r="AD11" i="9"/>
  <c r="AC11" i="9"/>
  <c r="AB11" i="9"/>
  <c r="AA11" i="9" s="1"/>
  <c r="L11" i="9"/>
  <c r="AE10" i="9"/>
  <c r="AD10" i="9"/>
  <c r="AC10" i="9"/>
  <c r="AB10" i="9"/>
  <c r="V10" i="9"/>
  <c r="Q10" i="9"/>
  <c r="L10" i="9"/>
  <c r="G10" i="9"/>
  <c r="AE9" i="9"/>
  <c r="AD9" i="9"/>
  <c r="AC9" i="9"/>
  <c r="AB9" i="9"/>
  <c r="V9" i="9"/>
  <c r="Q9" i="9"/>
  <c r="L9" i="9"/>
  <c r="G9" i="9"/>
  <c r="AE8" i="9"/>
  <c r="AD8" i="9"/>
  <c r="AC8" i="9"/>
  <c r="AC13" i="9" s="1"/>
  <c r="AB8" i="9"/>
  <c r="V8" i="9"/>
  <c r="Q8" i="9"/>
  <c r="Q13" i="9" s="1"/>
  <c r="Q14" i="9" s="1"/>
  <c r="L8" i="9"/>
  <c r="G8" i="9"/>
  <c r="G13" i="9" s="1"/>
  <c r="G14" i="9" s="1"/>
  <c r="C99" i="20"/>
  <c r="F90" i="20"/>
  <c r="C97" i="20"/>
  <c r="C98" i="20"/>
  <c r="C96" i="20"/>
  <c r="E95" i="20"/>
  <c r="C95" i="20" s="1"/>
  <c r="F95" i="20"/>
  <c r="G95" i="20"/>
  <c r="D95" i="20"/>
  <c r="C92" i="20"/>
  <c r="C93" i="20"/>
  <c r="C94" i="20"/>
  <c r="C91" i="20"/>
  <c r="E90" i="20"/>
  <c r="G90" i="20"/>
  <c r="D90" i="20"/>
  <c r="C90" i="20" s="1"/>
  <c r="C83" i="20"/>
  <c r="G39" i="10"/>
  <c r="K39" i="10"/>
  <c r="H39" i="10"/>
  <c r="D39" i="10"/>
  <c r="AE13" i="9"/>
  <c r="AA12" i="9"/>
  <c r="L13" i="9"/>
  <c r="L14" i="9" s="1"/>
  <c r="V13" i="9"/>
  <c r="AA10" i="9"/>
  <c r="J11" i="10"/>
  <c r="M30" i="9"/>
  <c r="AA9" i="9"/>
  <c r="AD13" i="9"/>
  <c r="AA8" i="9"/>
  <c r="AA13" i="9" s="1"/>
  <c r="V14" i="9" s="1"/>
  <c r="AB13" i="9"/>
  <c r="L11" i="10"/>
  <c r="D77" i="20" l="1"/>
  <c r="D78" i="20" s="1"/>
  <c r="F78" i="20"/>
  <c r="G101" i="20"/>
  <c r="G102" i="20" s="1"/>
  <c r="C58" i="20"/>
  <c r="F48" i="20"/>
  <c r="F100" i="20" s="1"/>
  <c r="F102" i="20" s="1"/>
  <c r="C82" i="20"/>
  <c r="AA14" i="9"/>
  <c r="D71" i="20"/>
  <c r="D101" i="20" s="1"/>
  <c r="E48" i="20"/>
  <c r="E100" i="20" s="1"/>
  <c r="E102" i="20" s="1"/>
  <c r="G77" i="20"/>
  <c r="G78" i="20" s="1"/>
  <c r="E77" i="20"/>
  <c r="E78" i="20" s="1"/>
  <c r="C40" i="20"/>
  <c r="D102" i="20"/>
  <c r="C35" i="20"/>
  <c r="C48" i="20" s="1"/>
  <c r="C100" i="20" s="1"/>
  <c r="C71" i="20"/>
  <c r="C101" i="20" s="1"/>
  <c r="C77" i="20"/>
  <c r="C78" i="20" s="1"/>
  <c r="C102" i="20" l="1"/>
</calcChain>
</file>

<file path=xl/sharedStrings.xml><?xml version="1.0" encoding="utf-8"?>
<sst xmlns="http://schemas.openxmlformats.org/spreadsheetml/2006/main" count="253" uniqueCount="209">
  <si>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</si>
  <si>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</si>
  <si>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</si>
  <si>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</si>
  <si>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</si>
  <si>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</si>
  <si>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</si>
  <si>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</si>
  <si>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</si>
  <si>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</si>
  <si>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</si>
  <si>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</si>
  <si>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</si>
  <si>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</si>
  <si>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</si>
  <si>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</si>
  <si>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</si>
  <si>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Факт минулого року</t>
  </si>
  <si>
    <t>№ з/п</t>
  </si>
  <si>
    <t>Залучення кредитних коштів</t>
  </si>
  <si>
    <t>Усього</t>
  </si>
  <si>
    <t>Відсоток</t>
  </si>
  <si>
    <t>модернізація, модифікація (добудова, дообладнання, реконструкція) основних засобів</t>
  </si>
  <si>
    <t xml:space="preserve">ІV </t>
  </si>
  <si>
    <t>за минулий рік</t>
  </si>
  <si>
    <t>за плановий рік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</si>
  <si>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</si>
  <si>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</si>
  <si>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</si>
  <si>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</si>
  <si>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</si>
  <si>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</si>
  <si>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Бюджетне фінансування</t>
  </si>
  <si>
    <t>у тому числі за кварталами</t>
  </si>
  <si>
    <t>Середньооблікова кількість штатних працівників</t>
  </si>
  <si>
    <t>Усього витрат</t>
  </si>
  <si>
    <t>Інформація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</si>
  <si>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</si>
  <si>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</si>
  <si>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</si>
  <si>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</si>
  <si>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</si>
  <si>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(найменування підприємства)</t>
  </si>
  <si>
    <t>Плановий рік</t>
  </si>
  <si>
    <t>Код за ЄДРПОУ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</si>
  <si>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</si>
  <si>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</si>
  <si>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</si>
  <si>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</si>
  <si>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</si>
  <si>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</si>
  <si>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Загальна кошторисна вартість</t>
  </si>
  <si>
    <t>Первісна балансова вартість введених потужностей на початок планового року</t>
  </si>
  <si>
    <t>Найменування об’єкта</t>
  </si>
  <si>
    <t>____________________________________________</t>
  </si>
  <si>
    <t>Коди</t>
  </si>
  <si>
    <t>Найменування показника</t>
  </si>
  <si>
    <t>Плановий рік до факту минулого року, %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</si>
  <si>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</si>
  <si>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</si>
  <si>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</si>
  <si>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</si>
  <si>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</si>
  <si>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</si>
  <si>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</si>
  <si>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</si>
  <si>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</si>
  <si>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</si>
  <si>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</si>
  <si>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</si>
  <si>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Загальна інформація про підприємство (резюме)</t>
  </si>
  <si>
    <t>освоєння капітальних вкладень</t>
  </si>
  <si>
    <t>фінансування капітальних інвестицій (оплата грошовими коштами), усього</t>
  </si>
  <si>
    <t>капітальний ремонт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</si>
  <si>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</si>
  <si>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</si>
  <si>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Документ, яким затверджений титул будови,
із зазначенням органу, який його погодив</t>
  </si>
  <si>
    <t>Фінансовий план
поточного року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</si>
  <si>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</si>
  <si>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</si>
  <si>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</si>
  <si>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</si>
  <si>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Керівник</t>
  </si>
  <si>
    <t>Х</t>
  </si>
  <si>
    <t>Одиниця виміру, грн.</t>
  </si>
  <si>
    <t xml:space="preserve">Плановий рік </t>
  </si>
  <si>
    <t>Фактичний показник за минулий рік</t>
  </si>
  <si>
    <t xml:space="preserve">Фактичний показник поточного року за останній звітний період </t>
  </si>
  <si>
    <t>Плановий показник поточного року</t>
  </si>
  <si>
    <t>Плановий рік до фінансового плану на поточний рік, %</t>
  </si>
  <si>
    <t>Вид діяльності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</si>
  <si>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</si>
  <si>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</si>
  <si>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</si>
  <si>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</si>
  <si>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</si>
  <si>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</si>
  <si>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кількість продукції/             наданих послуг, відвідувань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</si>
  <si>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</si>
  <si>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</si>
  <si>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</si>
  <si>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</si>
  <si>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</si>
  <si>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 xml:space="preserve">      3. Інформація про бізнес підприємства (код рядка 100)</t>
  </si>
  <si>
    <t>Нерозподілені доходи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</si>
  <si>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</si>
  <si>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</si>
  <si>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</si>
  <si>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</si>
  <si>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</si>
  <si>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</si>
  <si>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</si>
  <si>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</si>
  <si>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</si>
  <si>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</si>
  <si>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</si>
  <si>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</si>
  <si>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 xml:space="preserve">      2. Перелік підприємств, які включені до фінансового плану</t>
  </si>
  <si>
    <t xml:space="preserve">тис. грн 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</si>
  <si>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</si>
  <si>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</si>
  <si>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</si>
  <si>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</si>
  <si>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</si>
  <si>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</si>
  <si>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</si>
  <si>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</si>
  <si>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</si>
  <si>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</si>
  <si>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</si>
  <si>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</si>
  <si>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</si>
  <si>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</si>
  <si>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</si>
  <si>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</si>
  <si>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Разом (сума рядків 200 - 320)</t>
  </si>
  <si>
    <t>Інші доходи від операційної діяльності, в т.ч.: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</si>
  <si>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 за категоріями:</t>
    </r>
  </si>
  <si>
    <t>ІІ. Елементи операційних витрат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</si>
  <si>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</si>
  <si>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</si>
  <si>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</si>
  <si>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</si>
  <si>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</si>
  <si>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</si>
  <si>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</si>
  <si>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</si>
  <si>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</si>
  <si>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4. Джерела капітальних інвестицій (код рядка 510)</t>
  </si>
  <si>
    <t>5. Капітальне будівництво (код рядка 511)</t>
  </si>
  <si>
    <t>комунальна</t>
  </si>
  <si>
    <t>Середній медичний персонал</t>
  </si>
  <si>
    <t>Молодший медичний персонал</t>
  </si>
  <si>
    <t>Інший персонал</t>
  </si>
  <si>
    <t>Лікарі, включаючи головних лікарів</t>
  </si>
  <si>
    <t>Придбання обладнання довгострокового використання</t>
  </si>
  <si>
    <t>Міністерство охорони здоров'я</t>
  </si>
  <si>
    <t>Охорона здоров'я</t>
  </si>
  <si>
    <t>86.10 БАГАТОПРОФІЛЬНА МЕДИЧНА ДОПОМОГА</t>
  </si>
  <si>
    <t>Багатопрофільна медична допомога</t>
  </si>
  <si>
    <t>02005450</t>
  </si>
  <si>
    <t>Інші операційні витрати (розшифрувати*)Податки</t>
  </si>
  <si>
    <r>
      <t>Директор</t>
    </r>
    <r>
      <rPr>
        <b/>
        <u/>
        <sz val="20"/>
        <rFont val="Times New Roman"/>
        <family val="1"/>
        <charset val="204"/>
      </rPr>
      <t xml:space="preserve">              Головний лікар             </t>
    </r>
  </si>
  <si>
    <t xml:space="preserve">Олег СОЛОДЬКО </t>
  </si>
  <si>
    <t>х</t>
  </si>
  <si>
    <t xml:space="preserve">                                        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</si>
  <si>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</si>
  <si>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</si>
  <si>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</si>
  <si>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</si>
  <si>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 фінансового плану на 2021 рік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</si>
  <si>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</si>
  <si>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</si>
  <si>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"ТАЛЬНІВСЬКА БАГАТОПРОФІЛЬНА ЛІКАРНЯ" ТАЛЬНІВСЬКОЇ МІСЬКОЇ РАДИ 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</si>
  <si>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</si>
  <si>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</si>
  <si>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</si>
  <si>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</si>
  <si>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</si>
  <si>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</si>
  <si>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</si>
  <si>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</si>
  <si>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</si>
  <si>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</si>
  <si>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r>
      <t>ЗМІНЕНИЙ ФІНАНСОВИЙ  ПЛАН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</si>
  <si>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Змінений фінансовий план на 2023  рік  (усього)</t>
  </si>
  <si>
    <t>на фінансування місцевих програм</t>
  </si>
  <si>
    <t>Благодійні внески</t>
  </si>
  <si>
    <t>Компенсація за комунальні платежі від орендарів</t>
  </si>
  <si>
    <t>Інші доходи</t>
  </si>
  <si>
    <t>відшкодування виплат</t>
  </si>
  <si>
    <t>Повернення коштів до бюджету за відшкодування, за минулий рік, комунальних витрат орендарями</t>
  </si>
  <si>
    <t xml:space="preserve"> - </t>
  </si>
  <si>
    <t>грн.</t>
  </si>
  <si>
    <t>Разом (сума рядків 100,110,130, 140,)</t>
  </si>
  <si>
    <t xml:space="preserve">Додаток </t>
  </si>
  <si>
    <t>до рішення міської ради</t>
  </si>
  <si>
    <t xml:space="preserve">3.  </t>
  </si>
  <si>
    <t>4.</t>
  </si>
  <si>
    <t>5.</t>
  </si>
  <si>
    <t>6.</t>
  </si>
  <si>
    <t>7.</t>
  </si>
  <si>
    <t>1.</t>
  </si>
  <si>
    <t>2.</t>
  </si>
  <si>
    <t>В. п. міського голови,</t>
  </si>
  <si>
    <t xml:space="preserve">секретар ради та виконкому                                                 </t>
  </si>
  <si>
    <t>Євген МОЛНАР</t>
  </si>
  <si>
    <t>38-ї сесії 8-скликання</t>
  </si>
  <si>
    <t>від 19.09.2023 р. №598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</si>
</sst>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??_);_(@_)"/>
    <numFmt numFmtId="177" formatCode="_(* #,##0_);_(* \(#,##0\);_(* &quot;-&quot;??_);_(@_)"/>
    <numFmt numFmtId="178" formatCode="_(* #,##0.0_);_(* \(#,##0.0\);_(* &quot;-&quot;_);_(@_)"/>
    <numFmt numFmtId="179" formatCode="_(* #,##0.00_);_(* \(#,##0.00\);_(* &quot;-&quot;_);_(@_)"/>
    <numFmt numFmtId="180" formatCode="_-* #,##0.0\ _г_р_н_._-;\-* #,##0.0\ _г_р_н_._-;_-* &quot;-&quot;?\ _г_р_н_._-;_-@_-"/>
    <numFmt numFmtId="181" formatCode="_-* #,##0.00\ _г_р_н_._-;\-* #,##0.00\ _г_р_н_._-;_-* &quot;-&quot;?\ _г_р_н_._-;_-@_-"/>
    <numFmt numFmtId="182" formatCode="_(* #,##0.000_);_(* \(#,##0.000\);_(* &quot;-&quot;_);_(@_)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i/>
      <sz val="20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7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0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2" fillId="24" borderId="9" applyNumberFormat="0" applyFont="0" applyAlignment="0" applyProtection="0"/>
    <xf numFmtId="4" fontId="49" fillId="25" borderId="3">
      <alignment horizontal="right" vertical="center"/>
      <protection locked="0"/>
    </xf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1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4" borderId="9" applyNumberFormat="0" applyFont="0" applyAlignment="0" applyProtection="0"/>
    <xf numFmtId="0" fontId="12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2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5" fontId="67" fillId="22" borderId="12" applyFill="0" applyBorder="0">
      <alignment horizontal="center" vertical="center" wrapText="1"/>
      <protection locked="0"/>
    </xf>
    <xf numFmtId="170" fontId="68" fillId="0" borderId="0">
      <alignment wrapText="1"/>
    </xf>
    <xf numFmtId="170" fontId="35" fillId="0" borderId="0">
      <alignment wrapText="1"/>
    </xf>
  </cellStyleXfs>
  <cellXfs count="216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8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169" fontId="4" fillId="0" borderId="3" xfId="0" applyNumberFormat="1" applyFont="1" applyBorder="1" applyAlignment="1">
      <alignment horizontal="center" vertical="center" wrapText="1"/>
    </xf>
    <xf numFmtId="177" fontId="4" fillId="28" borderId="3" xfId="0" applyNumberFormat="1" applyFont="1" applyFill="1" applyBorder="1" applyAlignment="1">
      <alignment horizontal="center" vertical="center" wrapText="1"/>
    </xf>
    <xf numFmtId="177" fontId="5" fillId="28" borderId="3" xfId="0" applyNumberFormat="1" applyFont="1" applyFill="1" applyBorder="1" applyAlignment="1">
      <alignment horizontal="center" vertical="center" wrapText="1"/>
    </xf>
    <xf numFmtId="168" fontId="5" fillId="28" borderId="3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76" fontId="4" fillId="28" borderId="3" xfId="0" applyNumberFormat="1" applyFont="1" applyFill="1" applyBorder="1" applyAlignment="1">
      <alignment horizontal="center" vertical="center" wrapText="1"/>
    </xf>
    <xf numFmtId="176" fontId="5" fillId="28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49" fontId="69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78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2" fillId="0" borderId="15" xfId="0" applyFont="1" applyBorder="1" applyAlignment="1">
      <alignment vertical="center"/>
    </xf>
    <xf numFmtId="0" fontId="72" fillId="0" borderId="16" xfId="0" applyFont="1" applyBorder="1" applyAlignment="1">
      <alignment vertical="center"/>
    </xf>
    <xf numFmtId="0" fontId="72" fillId="0" borderId="3" xfId="0" applyFont="1" applyBorder="1" applyAlignment="1">
      <alignment vertical="center"/>
    </xf>
    <xf numFmtId="0" fontId="72" fillId="0" borderId="15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17" xfId="0" applyFont="1" applyBorder="1" applyAlignment="1">
      <alignment vertical="center" wrapText="1"/>
    </xf>
    <xf numFmtId="0" fontId="72" fillId="0" borderId="18" xfId="0" applyFont="1" applyBorder="1" applyAlignment="1">
      <alignment vertical="center"/>
    </xf>
    <xf numFmtId="0" fontId="72" fillId="0" borderId="15" xfId="0" applyFont="1" applyBorder="1" applyAlignment="1">
      <alignment horizontal="left" vertical="center"/>
    </xf>
    <xf numFmtId="0" fontId="72" fillId="0" borderId="14" xfId="0" applyFont="1" applyBorder="1" applyAlignment="1">
      <alignment horizontal="left" vertical="center" wrapText="1"/>
    </xf>
    <xf numFmtId="0" fontId="72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 wrapText="1"/>
    </xf>
    <xf numFmtId="0" fontId="72" fillId="0" borderId="3" xfId="0" applyFont="1" applyBorder="1" applyAlignment="1">
      <alignment vertical="center" wrapText="1"/>
    </xf>
    <xf numFmtId="49" fontId="72" fillId="0" borderId="3" xfId="0" applyNumberFormat="1" applyFont="1" applyBorder="1" applyAlignment="1">
      <alignment horizontal="center" vertical="center"/>
    </xf>
    <xf numFmtId="2" fontId="72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73" fillId="0" borderId="15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168" fontId="81" fillId="0" borderId="3" xfId="0" applyNumberFormat="1" applyFont="1" applyBorder="1" applyAlignment="1">
      <alignment vertical="center"/>
    </xf>
    <xf numFmtId="178" fontId="4" fillId="22" borderId="3" xfId="0" applyNumberFormat="1" applyFont="1" applyFill="1" applyBorder="1" applyAlignment="1">
      <alignment horizontal="center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7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0" fontId="7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180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5" fillId="22" borderId="3" xfId="0" applyNumberFormat="1" applyFont="1" applyFill="1" applyBorder="1" applyAlignment="1">
      <alignment vertical="center" wrapText="1"/>
    </xf>
    <xf numFmtId="0" fontId="4" fillId="29" borderId="3" xfId="0" applyFont="1" applyFill="1" applyBorder="1" applyAlignment="1">
      <alignment horizontal="left" vertical="center" wrapText="1"/>
    </xf>
    <xf numFmtId="4" fontId="8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179" fontId="4" fillId="22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81" fillId="22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22" borderId="3" xfId="0" applyNumberFormat="1" applyFont="1" applyFill="1" applyBorder="1" applyAlignment="1">
      <alignment horizontal="center" vertical="center" wrapText="1"/>
    </xf>
    <xf numFmtId="179" fontId="81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right" vertical="center" wrapText="1"/>
    </xf>
    <xf numFmtId="179" fontId="7" fillId="0" borderId="0" xfId="0" applyNumberFormat="1" applyFont="1" applyAlignment="1">
      <alignment horizontal="center" vertical="center"/>
    </xf>
    <xf numFmtId="179" fontId="5" fillId="22" borderId="0" xfId="0" applyNumberFormat="1" applyFont="1" applyFill="1" applyAlignment="1">
      <alignment vertical="center"/>
    </xf>
    <xf numFmtId="181" fontId="5" fillId="22" borderId="3" xfId="0" applyNumberFormat="1" applyFont="1" applyFill="1" applyBorder="1" applyAlignment="1">
      <alignment horizontal="center" vertical="center" wrapText="1"/>
    </xf>
    <xf numFmtId="181" fontId="4" fillId="22" borderId="3" xfId="0" applyNumberFormat="1" applyFont="1" applyFill="1" applyBorder="1" applyAlignment="1">
      <alignment horizontal="center" vertical="center" wrapText="1"/>
    </xf>
    <xf numFmtId="182" fontId="4" fillId="22" borderId="3" xfId="0" applyNumberFormat="1" applyFont="1" applyFill="1" applyBorder="1" applyAlignment="1">
      <alignment horizontal="center" vertical="center" wrapText="1"/>
    </xf>
    <xf numFmtId="182" fontId="5" fillId="22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17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quotePrefix="1" applyFont="1" applyBorder="1" applyAlignment="1">
      <alignment horizontal="center" vertical="center"/>
    </xf>
    <xf numFmtId="169" fontId="5" fillId="0" borderId="0" xfId="0" applyNumberFormat="1" applyFont="1" applyBorder="1" applyAlignment="1">
      <alignment horizontal="left" vertical="center" wrapText="1"/>
    </xf>
    <xf numFmtId="169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73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3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4" fillId="22" borderId="15" xfId="0" applyFont="1" applyFill="1" applyBorder="1" applyAlignment="1">
      <alignment horizontal="left" vertical="center" wrapText="1"/>
    </xf>
    <xf numFmtId="0" fontId="4" fillId="22" borderId="16" xfId="0" applyFont="1" applyFill="1" applyBorder="1" applyAlignment="1">
      <alignment horizontal="left" vertical="center" wrapText="1"/>
    </xf>
    <xf numFmtId="0" fontId="72" fillId="0" borderId="0" xfId="0" applyFont="1" applyAlignment="1">
      <alignment horizontal="left" vertical="center"/>
    </xf>
    <xf numFmtId="0" fontId="72" fillId="0" borderId="0" xfId="0" applyFont="1" applyBorder="1" applyAlignment="1">
      <alignment horizontal="left" vertical="center"/>
    </xf>
    <xf numFmtId="0" fontId="7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8" fontId="5" fillId="0" borderId="14" xfId="0" applyNumberFormat="1" applyFont="1" applyBorder="1" applyAlignment="1">
      <alignment horizontal="center" vertical="center" wrapText="1"/>
    </xf>
    <xf numFmtId="168" fontId="5" fillId="0" borderId="16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 shrinkToFi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2" fontId="4" fillId="28" borderId="14" xfId="0" applyNumberFormat="1" applyFont="1" applyFill="1" applyBorder="1" applyAlignment="1">
      <alignment horizontal="center" vertical="center" wrapText="1"/>
    </xf>
    <xf numFmtId="2" fontId="4" fillId="28" borderId="16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7" fontId="4" fillId="28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28" borderId="14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315"/>
  <sheetViews>
    <sheetView tabSelected="1" view="pageBreakPreview" zoomScale="75" zoomScaleNormal="70" zoomScaleSheetLayoutView="75" workbookViewId="0">
      <pane xSplit="19968" topLeftCell="K1"/>
      <selection activeCell="G1" sqref="G1"/>
      <selection pane="topRight" activeCell="K52" sqref="K52"/>
    </sheetView>
  </sheetViews>
  <sheetFormatPr defaultColWidth="9.109375" defaultRowHeight="18"/>
  <cols>
    <col min="1" max="1" width="87.5546875" style="2" customWidth="1"/>
    <col min="2" max="2" width="10.44140625" style="21" customWidth="1"/>
    <col min="3" max="3" width="23.44140625" style="2" customWidth="1"/>
    <col min="4" max="4" width="22.88671875" style="2" customWidth="1"/>
    <col min="5" max="5" width="22.6640625" style="2" customWidth="1"/>
    <col min="6" max="6" width="22.109375" style="2" customWidth="1"/>
    <col min="7" max="7" width="22.44140625" style="2" customWidth="1"/>
    <col min="8" max="16384" width="9.109375" style="2"/>
  </cols>
  <sheetData>
    <row r="1" spans="1:7" ht="42.6" customHeight="1">
      <c r="B1" s="87"/>
    </row>
    <row r="2" spans="1:7" ht="21">
      <c r="A2" s="66"/>
      <c r="E2" s="160" t="s">
        <v>195</v>
      </c>
      <c r="F2" s="160"/>
      <c r="G2" s="160"/>
    </row>
    <row r="3" spans="1:7" ht="21">
      <c r="A3" s="67"/>
      <c r="E3" s="161" t="s">
        <v>196</v>
      </c>
      <c r="F3" s="161"/>
      <c r="G3" s="161"/>
    </row>
    <row r="4" spans="1:7" s="127" customFormat="1" ht="21">
      <c r="A4" s="128"/>
      <c r="B4" s="126"/>
      <c r="E4" s="161" t="s">
        <v>207</v>
      </c>
      <c r="F4" s="161"/>
      <c r="G4" s="161"/>
    </row>
    <row r="5" spans="1:7" s="127" customFormat="1" ht="30" customHeight="1">
      <c r="A5" s="128"/>
      <c r="B5" s="126"/>
      <c r="E5" s="161" t="s">
        <v>208</v>
      </c>
      <c r="F5" s="161"/>
      <c r="G5" s="161"/>
    </row>
    <row r="6" spans="1:7">
      <c r="F6" s="12" t="s">
        <v>92</v>
      </c>
      <c r="G6" s="4" t="s">
        <v>164</v>
      </c>
    </row>
    <row r="7" spans="1:7">
      <c r="F7" s="12" t="s">
        <v>93</v>
      </c>
      <c r="G7" s="4"/>
    </row>
    <row r="8" spans="1:7">
      <c r="F8" s="12" t="s">
        <v>94</v>
      </c>
      <c r="G8" s="4"/>
    </row>
    <row r="9" spans="1:7">
      <c r="F9" s="12" t="s">
        <v>95</v>
      </c>
      <c r="G9" s="4"/>
    </row>
    <row r="10" spans="1:7">
      <c r="F10" s="163" t="s">
        <v>96</v>
      </c>
      <c r="G10" s="164"/>
    </row>
    <row r="12" spans="1:7" ht="1.5" customHeight="1"/>
    <row r="13" spans="1:7">
      <c r="B13" s="144"/>
      <c r="C13" s="144"/>
      <c r="F13" s="148" t="s">
        <v>55</v>
      </c>
      <c r="G13" s="148"/>
    </row>
    <row r="14" spans="1:7" ht="61.5" customHeight="1">
      <c r="A14" s="76" t="s">
        <v>8</v>
      </c>
      <c r="B14" s="142" t="s">
        <v>174</v>
      </c>
      <c r="C14" s="142"/>
      <c r="D14" s="142"/>
      <c r="E14" s="143"/>
      <c r="F14" s="70" t="s">
        <v>41</v>
      </c>
      <c r="G14" s="80" t="s">
        <v>181</v>
      </c>
    </row>
    <row r="15" spans="1:7" ht="21">
      <c r="A15" s="76" t="s">
        <v>9</v>
      </c>
      <c r="B15" s="142"/>
      <c r="C15" s="142"/>
      <c r="D15" s="68"/>
      <c r="E15" s="69"/>
      <c r="F15" s="70" t="s">
        <v>40</v>
      </c>
      <c r="G15" s="77">
        <v>150</v>
      </c>
    </row>
    <row r="16" spans="1:7" ht="21">
      <c r="A16" s="76" t="s">
        <v>14</v>
      </c>
      <c r="B16" s="147" t="s">
        <v>175</v>
      </c>
      <c r="C16" s="147"/>
      <c r="D16" s="68"/>
      <c r="E16" s="69"/>
      <c r="F16" s="70" t="s">
        <v>39</v>
      </c>
      <c r="G16" s="77">
        <v>2123610100</v>
      </c>
    </row>
    <row r="17" spans="1:7" ht="21">
      <c r="A17" s="76" t="s">
        <v>182</v>
      </c>
      <c r="B17" s="147" t="s">
        <v>156</v>
      </c>
      <c r="C17" s="147"/>
      <c r="D17" s="71"/>
      <c r="E17" s="72"/>
      <c r="F17" s="70" t="s">
        <v>4</v>
      </c>
      <c r="G17" s="77">
        <v>17184</v>
      </c>
    </row>
    <row r="18" spans="1:7" ht="18.75" customHeight="1">
      <c r="A18" s="76" t="s">
        <v>11</v>
      </c>
      <c r="B18" s="147" t="s">
        <v>157</v>
      </c>
      <c r="C18" s="147"/>
      <c r="D18" s="147"/>
      <c r="E18" s="152"/>
      <c r="F18" s="70" t="s">
        <v>3</v>
      </c>
      <c r="G18" s="77"/>
    </row>
    <row r="19" spans="1:7" ht="21">
      <c r="A19" s="76" t="s">
        <v>10</v>
      </c>
      <c r="B19" s="147" t="s">
        <v>179</v>
      </c>
      <c r="C19" s="147"/>
      <c r="D19" s="71"/>
      <c r="E19" s="73"/>
      <c r="F19" s="74" t="s">
        <v>5</v>
      </c>
      <c r="G19" s="81" t="s">
        <v>176</v>
      </c>
    </row>
    <row r="20" spans="1:7" ht="21">
      <c r="A20" s="76" t="s">
        <v>84</v>
      </c>
      <c r="B20" s="142"/>
      <c r="C20" s="142"/>
      <c r="D20" s="142" t="s">
        <v>49</v>
      </c>
      <c r="E20" s="149"/>
      <c r="F20" s="150"/>
      <c r="G20" s="78" t="s">
        <v>83</v>
      </c>
    </row>
    <row r="21" spans="1:7" ht="21">
      <c r="A21" s="76" t="s">
        <v>15</v>
      </c>
      <c r="B21" s="147" t="s">
        <v>150</v>
      </c>
      <c r="C21" s="147"/>
      <c r="D21" s="142" t="s">
        <v>50</v>
      </c>
      <c r="E21" s="149"/>
      <c r="F21" s="150"/>
      <c r="G21" s="79"/>
    </row>
    <row r="22" spans="1:7" ht="21">
      <c r="A22" s="76" t="s">
        <v>34</v>
      </c>
      <c r="B22" s="142"/>
      <c r="C22" s="142"/>
      <c r="D22" s="71"/>
      <c r="E22" s="71"/>
      <c r="F22" s="71"/>
      <c r="G22" s="72"/>
    </row>
    <row r="23" spans="1:7" ht="21">
      <c r="A23" s="76" t="s">
        <v>6</v>
      </c>
      <c r="B23" s="147" t="s">
        <v>180</v>
      </c>
      <c r="C23" s="147"/>
      <c r="D23" s="147"/>
      <c r="E23" s="68"/>
      <c r="F23" s="68"/>
      <c r="G23" s="69"/>
    </row>
    <row r="24" spans="1:7" ht="21">
      <c r="A24" s="76" t="s">
        <v>7</v>
      </c>
      <c r="B24" s="147" t="s">
        <v>183</v>
      </c>
      <c r="C24" s="147"/>
      <c r="D24" s="83"/>
      <c r="E24" s="71"/>
      <c r="F24" s="71"/>
      <c r="G24" s="72"/>
    </row>
    <row r="25" spans="1:7" ht="35.25" customHeight="1">
      <c r="A25" s="76" t="s">
        <v>82</v>
      </c>
      <c r="B25" s="142" t="s">
        <v>177</v>
      </c>
      <c r="C25" s="142"/>
      <c r="D25" s="75"/>
      <c r="E25" s="68"/>
      <c r="F25" s="68"/>
      <c r="G25" s="69"/>
    </row>
    <row r="26" spans="1:7" ht="4.5" customHeight="1"/>
    <row r="27" spans="1:7" ht="26.25" customHeight="1">
      <c r="A27" s="151" t="s">
        <v>184</v>
      </c>
      <c r="B27" s="151"/>
      <c r="C27" s="151"/>
      <c r="D27" s="151"/>
      <c r="E27" s="151"/>
      <c r="F27" s="151"/>
      <c r="G27" s="151"/>
    </row>
    <row r="28" spans="1:7" ht="18.75" customHeight="1">
      <c r="A28" s="30"/>
      <c r="B28" s="32"/>
      <c r="C28" s="30"/>
      <c r="D28" s="86"/>
      <c r="E28" s="86"/>
      <c r="F28" s="86"/>
      <c r="G28" s="86" t="s">
        <v>193</v>
      </c>
    </row>
    <row r="29" spans="1:7" ht="36" customHeight="1">
      <c r="A29" s="148" t="s">
        <v>56</v>
      </c>
      <c r="B29" s="141" t="s">
        <v>12</v>
      </c>
      <c r="C29" s="141" t="s">
        <v>185</v>
      </c>
      <c r="D29" s="141" t="s">
        <v>45</v>
      </c>
      <c r="E29" s="141"/>
      <c r="F29" s="141"/>
      <c r="G29" s="141"/>
    </row>
    <row r="30" spans="1:7" ht="61.5" customHeight="1">
      <c r="A30" s="148"/>
      <c r="B30" s="141"/>
      <c r="C30" s="141"/>
      <c r="D30" s="11" t="s">
        <v>46</v>
      </c>
      <c r="E30" s="11" t="s">
        <v>47</v>
      </c>
      <c r="F30" s="11" t="s">
        <v>48</v>
      </c>
      <c r="G30" s="11" t="s">
        <v>23</v>
      </c>
    </row>
    <row r="31" spans="1:7" ht="18" customHeight="1">
      <c r="A31" s="4" t="s">
        <v>202</v>
      </c>
      <c r="B31" s="5" t="s">
        <v>203</v>
      </c>
      <c r="C31" s="46" t="s">
        <v>197</v>
      </c>
      <c r="D31" s="5" t="s">
        <v>198</v>
      </c>
      <c r="E31" s="5" t="s">
        <v>199</v>
      </c>
      <c r="F31" s="5" t="s">
        <v>200</v>
      </c>
      <c r="G31" s="5" t="s">
        <v>201</v>
      </c>
    </row>
    <row r="32" spans="1:7" ht="39" customHeight="1">
      <c r="A32" s="84" t="s">
        <v>104</v>
      </c>
      <c r="B32" s="5"/>
      <c r="C32" s="88">
        <v>19457968.079999998</v>
      </c>
      <c r="D32" s="85">
        <v>19457968.079999998</v>
      </c>
      <c r="E32" s="108">
        <v>14712510.6</v>
      </c>
      <c r="F32" s="108">
        <v>11580950.25</v>
      </c>
      <c r="G32" s="108">
        <v>5631117.9699999997</v>
      </c>
    </row>
    <row r="33" spans="1:7" ht="38.25" customHeight="1">
      <c r="A33" s="145" t="s">
        <v>91</v>
      </c>
      <c r="B33" s="145"/>
      <c r="C33" s="145"/>
      <c r="D33" s="145"/>
      <c r="E33" s="145"/>
      <c r="F33" s="145"/>
      <c r="G33" s="146"/>
    </row>
    <row r="34" spans="1:7" s="3" customFormat="1" ht="50.25" customHeight="1">
      <c r="A34" s="154" t="s">
        <v>100</v>
      </c>
      <c r="B34" s="154"/>
      <c r="C34" s="154"/>
      <c r="D34" s="154"/>
      <c r="E34" s="154"/>
      <c r="F34" s="154"/>
      <c r="G34" s="154"/>
    </row>
    <row r="35" spans="1:7" s="3" customFormat="1" ht="53.25" customHeight="1">
      <c r="A35" s="7" t="s">
        <v>166</v>
      </c>
      <c r="B35" s="8">
        <v>100</v>
      </c>
      <c r="C35" s="111">
        <f>D35+E35+F35+G35</f>
        <v>104259162.95999999</v>
      </c>
      <c r="D35" s="114">
        <f>D36</f>
        <v>26270361.84</v>
      </c>
      <c r="E35" s="114">
        <f>E36</f>
        <v>26153235.5</v>
      </c>
      <c r="F35" s="114">
        <f>F36</f>
        <v>25917782.82</v>
      </c>
      <c r="G35" s="114">
        <f>G36</f>
        <v>25917782.800000001</v>
      </c>
    </row>
    <row r="36" spans="1:7" s="3" customFormat="1" ht="48.75" customHeight="1">
      <c r="A36" s="6" t="s">
        <v>167</v>
      </c>
      <c r="B36" s="55">
        <v>101</v>
      </c>
      <c r="C36" s="105">
        <v>104259162.95999999</v>
      </c>
      <c r="D36" s="115">
        <v>26270361.84</v>
      </c>
      <c r="E36" s="115">
        <v>26153235.5</v>
      </c>
      <c r="F36" s="115">
        <v>25917782.82</v>
      </c>
      <c r="G36" s="115">
        <v>25917782.800000001</v>
      </c>
    </row>
    <row r="37" spans="1:7" s="3" customFormat="1" ht="17.399999999999999">
      <c r="A37" s="107" t="s">
        <v>168</v>
      </c>
      <c r="B37" s="8">
        <v>110</v>
      </c>
      <c r="C37" s="111">
        <f>C38+C39</f>
        <v>9912462</v>
      </c>
      <c r="D37" s="112">
        <f>D38+D39</f>
        <v>3611020</v>
      </c>
      <c r="E37" s="112">
        <f>E38+E39</f>
        <v>2343850</v>
      </c>
      <c r="F37" s="112">
        <f>F38+F39</f>
        <v>972050</v>
      </c>
      <c r="G37" s="112">
        <f>G38+G39</f>
        <v>2985542</v>
      </c>
    </row>
    <row r="38" spans="1:7" s="3" customFormat="1">
      <c r="A38" s="52" t="s">
        <v>169</v>
      </c>
      <c r="B38" s="55">
        <v>111</v>
      </c>
      <c r="C38" s="117">
        <f>D38+E38+F38+G38</f>
        <v>9346662</v>
      </c>
      <c r="D38" s="116">
        <v>3526020</v>
      </c>
      <c r="E38" s="116">
        <v>2138050</v>
      </c>
      <c r="F38" s="116">
        <v>972050</v>
      </c>
      <c r="G38" s="116">
        <v>2710542</v>
      </c>
    </row>
    <row r="39" spans="1:7" s="3" customFormat="1" ht="18.75" customHeight="1">
      <c r="A39" s="52" t="s">
        <v>186</v>
      </c>
      <c r="B39" s="110">
        <v>112</v>
      </c>
      <c r="C39" s="117">
        <f>D39+E39+F39+G39</f>
        <v>565800</v>
      </c>
      <c r="D39" s="116">
        <v>85000</v>
      </c>
      <c r="E39" s="116">
        <v>205800</v>
      </c>
      <c r="F39" s="116"/>
      <c r="G39" s="118">
        <v>275000</v>
      </c>
    </row>
    <row r="40" spans="1:7" s="3" customFormat="1" ht="17.399999999999999">
      <c r="A40" s="7" t="s">
        <v>136</v>
      </c>
      <c r="B40" s="8">
        <v>130</v>
      </c>
      <c r="C40" s="111">
        <f>C41+C42+C43+C44+C45</f>
        <v>5306616</v>
      </c>
      <c r="D40" s="111">
        <f>D41+D42+D43+D44+D45</f>
        <v>1298300</v>
      </c>
      <c r="E40" s="111">
        <f>E41+E42+E43+E44+E45</f>
        <v>1455100</v>
      </c>
      <c r="F40" s="111">
        <f>F41+F42+F43+F44+F45</f>
        <v>1288216</v>
      </c>
      <c r="G40" s="111">
        <f>G41+G42+G43+G44+G45</f>
        <v>1265000</v>
      </c>
    </row>
    <row r="41" spans="1:7" s="3" customFormat="1">
      <c r="A41" s="52" t="s">
        <v>172</v>
      </c>
      <c r="B41" s="56">
        <v>131</v>
      </c>
      <c r="C41" s="117">
        <f>D41+E41+F41+G41</f>
        <v>80000</v>
      </c>
      <c r="D41" s="116">
        <v>20000</v>
      </c>
      <c r="E41" s="116">
        <v>20000</v>
      </c>
      <c r="F41" s="116">
        <v>20000</v>
      </c>
      <c r="G41" s="116">
        <v>20000</v>
      </c>
    </row>
    <row r="42" spans="1:7" s="3" customFormat="1">
      <c r="A42" s="52" t="s">
        <v>171</v>
      </c>
      <c r="B42" s="56">
        <v>132</v>
      </c>
      <c r="C42" s="117">
        <f>D42+E42+F42+G42</f>
        <v>3100000</v>
      </c>
      <c r="D42" s="116">
        <v>800000</v>
      </c>
      <c r="E42" s="116">
        <v>800000</v>
      </c>
      <c r="F42" s="116">
        <v>750000</v>
      </c>
      <c r="G42" s="116">
        <v>750000</v>
      </c>
    </row>
    <row r="43" spans="1:7" s="3" customFormat="1">
      <c r="A43" s="52" t="s">
        <v>187</v>
      </c>
      <c r="B43" s="56">
        <v>133</v>
      </c>
      <c r="C43" s="117">
        <f>D43+E43+F43+G43</f>
        <v>98616</v>
      </c>
      <c r="D43" s="116">
        <v>55300</v>
      </c>
      <c r="E43" s="116">
        <v>30100</v>
      </c>
      <c r="F43" s="116">
        <v>13216</v>
      </c>
      <c r="G43" s="116"/>
    </row>
    <row r="44" spans="1:7" s="3" customFormat="1">
      <c r="A44" s="52" t="s">
        <v>188</v>
      </c>
      <c r="B44" s="56">
        <v>134</v>
      </c>
      <c r="C44" s="117">
        <f>D44+E44+F44+G44</f>
        <v>620000</v>
      </c>
      <c r="D44" s="116">
        <v>155000</v>
      </c>
      <c r="E44" s="116">
        <v>155000</v>
      </c>
      <c r="F44" s="116">
        <v>155000</v>
      </c>
      <c r="G44" s="116">
        <v>155000</v>
      </c>
    </row>
    <row r="45" spans="1:7" s="3" customFormat="1">
      <c r="A45" s="52" t="s">
        <v>178</v>
      </c>
      <c r="B45" s="56">
        <v>135</v>
      </c>
      <c r="C45" s="117">
        <f>D45+E45+F45+G45</f>
        <v>1408000</v>
      </c>
      <c r="D45" s="116">
        <v>268000</v>
      </c>
      <c r="E45" s="116">
        <v>450000</v>
      </c>
      <c r="F45" s="116">
        <v>350000</v>
      </c>
      <c r="G45" s="116">
        <v>340000</v>
      </c>
    </row>
    <row r="46" spans="1:7" s="3" customFormat="1" ht="17.399999999999999">
      <c r="A46" s="7" t="s">
        <v>189</v>
      </c>
      <c r="B46" s="109">
        <v>140</v>
      </c>
      <c r="C46" s="111">
        <f>C47</f>
        <v>10075.01</v>
      </c>
      <c r="D46" s="112">
        <f>D47</f>
        <v>444.96</v>
      </c>
      <c r="E46" s="112">
        <f>E47</f>
        <v>2664.15</v>
      </c>
      <c r="F46" s="112">
        <f>F47</f>
        <v>6965.9</v>
      </c>
      <c r="G46" s="112">
        <f>G47</f>
        <v>0</v>
      </c>
    </row>
    <row r="47" spans="1:7" s="3" customFormat="1">
      <c r="A47" s="52" t="s">
        <v>190</v>
      </c>
      <c r="B47" s="56">
        <v>141</v>
      </c>
      <c r="C47" s="117">
        <f>D47+E47+F47</f>
        <v>10075.01</v>
      </c>
      <c r="D47" s="116">
        <v>444.96</v>
      </c>
      <c r="E47" s="116">
        <v>2664.15</v>
      </c>
      <c r="F47" s="116">
        <v>6965.9</v>
      </c>
      <c r="G47" s="112"/>
    </row>
    <row r="48" spans="1:7" s="3" customFormat="1" ht="17.399999999999999">
      <c r="A48" s="7" t="s">
        <v>194</v>
      </c>
      <c r="B48" s="109"/>
      <c r="C48" s="111">
        <f>C35+C37+C40+C46</f>
        <v>119488315.97</v>
      </c>
      <c r="D48" s="112">
        <f>D35+D37+D40+D46</f>
        <v>31180126.800000001</v>
      </c>
      <c r="E48" s="112">
        <f>E35+E37+E40+E46</f>
        <v>29954849.649999999</v>
      </c>
      <c r="F48" s="112">
        <f>F35+F37+F40+F46</f>
        <v>28185014.719999999</v>
      </c>
      <c r="G48" s="112">
        <f>G35+G37+G40+G46</f>
        <v>30168324.800000001</v>
      </c>
    </row>
    <row r="49" spans="1:7" s="3" customFormat="1" ht="17.399999999999999">
      <c r="A49" s="7"/>
      <c r="B49" s="109"/>
      <c r="C49" s="89"/>
      <c r="D49" s="82"/>
      <c r="E49" s="82"/>
      <c r="F49" s="82"/>
      <c r="G49" s="82"/>
    </row>
    <row r="50" spans="1:7" ht="20.100000000000001" customHeight="1">
      <c r="A50" s="156" t="s">
        <v>141</v>
      </c>
      <c r="B50" s="145"/>
      <c r="C50" s="145"/>
      <c r="D50" s="145"/>
      <c r="E50" s="145"/>
      <c r="F50" s="145"/>
      <c r="G50" s="146"/>
    </row>
    <row r="51" spans="1:7" ht="20.100000000000001" customHeight="1">
      <c r="A51" s="6" t="s">
        <v>119</v>
      </c>
      <c r="B51" s="4">
        <v>200</v>
      </c>
      <c r="C51" s="115">
        <f t="shared" ref="C51:C57" si="0">D51+E51+F51+G51</f>
        <v>89655750</v>
      </c>
      <c r="D51" s="115">
        <v>24000000</v>
      </c>
      <c r="E51" s="115">
        <v>22000000</v>
      </c>
      <c r="F51" s="115">
        <v>23448000</v>
      </c>
      <c r="G51" s="115">
        <v>20207750</v>
      </c>
    </row>
    <row r="52" spans="1:7" ht="20.100000000000001" customHeight="1">
      <c r="A52" s="6" t="s">
        <v>120</v>
      </c>
      <c r="B52" s="4">
        <v>210</v>
      </c>
      <c r="C52" s="115">
        <f t="shared" si="0"/>
        <v>19724265</v>
      </c>
      <c r="D52" s="115">
        <v>5280000</v>
      </c>
      <c r="E52" s="115">
        <v>4840000</v>
      </c>
      <c r="F52" s="115">
        <v>5158600</v>
      </c>
      <c r="G52" s="115">
        <v>4445665</v>
      </c>
    </row>
    <row r="53" spans="1:7" ht="20.100000000000001" customHeight="1">
      <c r="A53" s="6" t="s">
        <v>121</v>
      </c>
      <c r="B53" s="4">
        <v>220</v>
      </c>
      <c r="C53" s="115">
        <f t="shared" si="0"/>
        <v>2770000</v>
      </c>
      <c r="D53" s="119">
        <v>881712</v>
      </c>
      <c r="E53" s="119">
        <v>927928</v>
      </c>
      <c r="F53" s="119">
        <v>512631</v>
      </c>
      <c r="G53" s="119">
        <v>447729</v>
      </c>
    </row>
    <row r="54" spans="1:7" ht="20.100000000000001" customHeight="1">
      <c r="A54" s="6" t="s">
        <v>122</v>
      </c>
      <c r="B54" s="4">
        <v>230</v>
      </c>
      <c r="C54" s="115">
        <f t="shared" si="0"/>
        <v>8000000</v>
      </c>
      <c r="D54" s="115">
        <v>1600013</v>
      </c>
      <c r="E54" s="115">
        <v>2290900</v>
      </c>
      <c r="F54" s="115">
        <v>2302381</v>
      </c>
      <c r="G54" s="115">
        <v>1806706</v>
      </c>
    </row>
    <row r="55" spans="1:7" ht="20.100000000000001" customHeight="1">
      <c r="A55" s="6" t="s">
        <v>123</v>
      </c>
      <c r="B55" s="4">
        <v>240</v>
      </c>
      <c r="C55" s="115">
        <f t="shared" si="0"/>
        <v>2000000</v>
      </c>
      <c r="D55" s="115">
        <v>160798</v>
      </c>
      <c r="E55" s="115">
        <v>432901</v>
      </c>
      <c r="F55" s="115">
        <v>788866</v>
      </c>
      <c r="G55" s="115">
        <v>617435</v>
      </c>
    </row>
    <row r="56" spans="1:7" ht="20.100000000000001" customHeight="1">
      <c r="A56" s="6" t="s">
        <v>124</v>
      </c>
      <c r="B56" s="4">
        <v>250</v>
      </c>
      <c r="C56" s="115">
        <f t="shared" si="0"/>
        <v>1870000</v>
      </c>
      <c r="D56" s="119">
        <v>175126</v>
      </c>
      <c r="E56" s="119">
        <v>249931</v>
      </c>
      <c r="F56" s="119">
        <v>775569</v>
      </c>
      <c r="G56" s="119">
        <v>669374</v>
      </c>
    </row>
    <row r="57" spans="1:7" ht="20.100000000000001" customHeight="1">
      <c r="A57" s="6" t="s">
        <v>125</v>
      </c>
      <c r="B57" s="4">
        <v>260</v>
      </c>
      <c r="C57" s="115">
        <f t="shared" si="0"/>
        <v>130000</v>
      </c>
      <c r="D57" s="115"/>
      <c r="E57" s="115">
        <v>900</v>
      </c>
      <c r="F57" s="115">
        <v>10000</v>
      </c>
      <c r="G57" s="115">
        <v>119100</v>
      </c>
    </row>
    <row r="58" spans="1:7" ht="20.100000000000001" customHeight="1">
      <c r="A58" s="6" t="s">
        <v>132</v>
      </c>
      <c r="B58" s="4">
        <v>270</v>
      </c>
      <c r="C58" s="115">
        <f>D58+E58+F58+G58</f>
        <v>9346662</v>
      </c>
      <c r="D58" s="115">
        <f>D59+D60+D61+D62</f>
        <v>3526020</v>
      </c>
      <c r="E58" s="115">
        <f>E59+E60+E61+E62</f>
        <v>2138050</v>
      </c>
      <c r="F58" s="115">
        <f>F59+F60+F61+F62</f>
        <v>972050</v>
      </c>
      <c r="G58" s="115">
        <f>G59+G60+G61+G62</f>
        <v>2710542.0000000005</v>
      </c>
    </row>
    <row r="59" spans="1:7" ht="20.100000000000001" customHeight="1">
      <c r="A59" s="52" t="s">
        <v>126</v>
      </c>
      <c r="B59" s="56">
        <v>271</v>
      </c>
      <c r="C59" s="116">
        <f>D59+E59+F59+G59</f>
        <v>3697705.9</v>
      </c>
      <c r="D59" s="115">
        <v>1900426</v>
      </c>
      <c r="E59" s="115">
        <v>516949.3</v>
      </c>
      <c r="F59" s="115"/>
      <c r="G59" s="115">
        <v>1280330.6000000001</v>
      </c>
    </row>
    <row r="60" spans="1:7" ht="20.100000000000001" customHeight="1">
      <c r="A60" s="52" t="s">
        <v>127</v>
      </c>
      <c r="B60" s="56">
        <v>272</v>
      </c>
      <c r="C60" s="120">
        <f>D60+E60+F60+G60</f>
        <v>270459.8</v>
      </c>
      <c r="D60" s="115">
        <v>67614</v>
      </c>
      <c r="E60" s="115">
        <v>67614</v>
      </c>
      <c r="F60" s="115">
        <v>67614</v>
      </c>
      <c r="G60" s="115">
        <v>67617.8</v>
      </c>
    </row>
    <row r="61" spans="1:7" ht="20.100000000000001" customHeight="1">
      <c r="A61" s="52" t="s">
        <v>128</v>
      </c>
      <c r="B61" s="56">
        <v>273</v>
      </c>
      <c r="C61" s="116">
        <f>D61+E61+F61+G61</f>
        <v>4969239.7</v>
      </c>
      <c r="D61" s="115">
        <v>1455665</v>
      </c>
      <c r="E61" s="115">
        <v>1451171.7</v>
      </c>
      <c r="F61" s="115">
        <v>802121</v>
      </c>
      <c r="G61" s="115">
        <v>1260282</v>
      </c>
    </row>
    <row r="62" spans="1:7" ht="20.100000000000001" customHeight="1">
      <c r="A62" s="52" t="s">
        <v>129</v>
      </c>
      <c r="B62" s="56">
        <v>275</v>
      </c>
      <c r="C62" s="116">
        <f>D62+E62+F62+G62</f>
        <v>409256.6</v>
      </c>
      <c r="D62" s="115">
        <v>102315</v>
      </c>
      <c r="E62" s="115">
        <v>102315</v>
      </c>
      <c r="F62" s="115">
        <v>102315</v>
      </c>
      <c r="G62" s="115">
        <v>102311.6</v>
      </c>
    </row>
    <row r="63" spans="1:7" ht="20.100000000000001" customHeight="1">
      <c r="A63" s="91" t="s">
        <v>130</v>
      </c>
      <c r="B63" s="92">
        <v>276</v>
      </c>
      <c r="C63" s="111"/>
      <c r="D63" s="121"/>
      <c r="E63" s="121"/>
      <c r="F63" s="121"/>
      <c r="G63" s="121"/>
    </row>
    <row r="64" spans="1:7" ht="37.5" customHeight="1">
      <c r="A64" s="93" t="s">
        <v>131</v>
      </c>
      <c r="B64" s="92">
        <v>280</v>
      </c>
      <c r="C64" s="111">
        <f>SUM(D64:G64)</f>
        <v>0</v>
      </c>
      <c r="D64" s="105"/>
      <c r="E64" s="105"/>
      <c r="F64" s="105"/>
      <c r="G64" s="105" t="s">
        <v>165</v>
      </c>
    </row>
    <row r="65" spans="1:7" ht="20.100000000000001" customHeight="1">
      <c r="A65" s="93" t="s">
        <v>133</v>
      </c>
      <c r="B65" s="92">
        <v>290</v>
      </c>
      <c r="C65" s="105">
        <f>D65+E65+F65+G65</f>
        <v>610300</v>
      </c>
      <c r="D65" s="105">
        <v>71000</v>
      </c>
      <c r="E65" s="105">
        <v>205800</v>
      </c>
      <c r="F65" s="105">
        <v>86750</v>
      </c>
      <c r="G65" s="105">
        <v>246750</v>
      </c>
    </row>
    <row r="66" spans="1:7" ht="20.100000000000001" customHeight="1">
      <c r="A66" s="93" t="s">
        <v>134</v>
      </c>
      <c r="B66" s="92">
        <v>300</v>
      </c>
      <c r="C66" s="111">
        <f>SUM(D66:G66)</f>
        <v>0</v>
      </c>
      <c r="D66" s="105"/>
      <c r="E66" s="105"/>
      <c r="F66" s="105"/>
      <c r="G66" s="105"/>
    </row>
    <row r="67" spans="1:7" ht="20.100000000000001" customHeight="1">
      <c r="A67" s="93" t="s">
        <v>98</v>
      </c>
      <c r="B67" s="92">
        <v>310</v>
      </c>
      <c r="C67" s="111">
        <f>SUM(D67:G67)</f>
        <v>0</v>
      </c>
      <c r="D67" s="105"/>
      <c r="E67" s="105"/>
      <c r="F67" s="105"/>
      <c r="G67" s="105">
        <v>0</v>
      </c>
    </row>
    <row r="68" spans="1:7" ht="20.100000000000001" customHeight="1">
      <c r="A68" s="93" t="s">
        <v>161</v>
      </c>
      <c r="B68" s="92">
        <v>320</v>
      </c>
      <c r="C68" s="105">
        <f>C69</f>
        <v>52244.28</v>
      </c>
      <c r="D68" s="105">
        <f>D69</f>
        <v>52244.28</v>
      </c>
      <c r="E68" s="105"/>
      <c r="F68" s="105"/>
      <c r="G68" s="105"/>
    </row>
    <row r="69" spans="1:7" ht="46.5" customHeight="1">
      <c r="A69" s="91" t="s">
        <v>191</v>
      </c>
      <c r="B69" s="92">
        <v>321</v>
      </c>
      <c r="C69" s="117">
        <f>D69</f>
        <v>52244.28</v>
      </c>
      <c r="D69" s="117">
        <v>52244.28</v>
      </c>
      <c r="E69" s="105"/>
      <c r="F69" s="105"/>
      <c r="G69" s="105"/>
    </row>
    <row r="70" spans="1:7" ht="20.100000000000001" customHeight="1">
      <c r="A70" s="93"/>
      <c r="B70" s="92">
        <v>322</v>
      </c>
      <c r="C70" s="89"/>
      <c r="D70" s="90"/>
      <c r="E70" s="90"/>
      <c r="F70" s="90"/>
      <c r="G70" s="90"/>
    </row>
    <row r="71" spans="1:7" ht="19.5" customHeight="1">
      <c r="A71" s="93" t="s">
        <v>135</v>
      </c>
      <c r="B71" s="92">
        <v>330</v>
      </c>
      <c r="C71" s="111">
        <f>C51+C52+C53+C54+C55+C56+C57+C58+C65+C68</f>
        <v>134159221.28</v>
      </c>
      <c r="D71" s="111">
        <f>D51+D52+D53+D54+D55+D56+D57+D58+D65+D68</f>
        <v>35746913.280000001</v>
      </c>
      <c r="E71" s="111">
        <f>E51+E52+E53+E54+E55+E56+E57+E58+E64+E65+E66+E67+E68</f>
        <v>33086410</v>
      </c>
      <c r="F71" s="111">
        <f>F51+F52+F53+F54+F55+F56+F57+F58+F64+F65+F66+F67+F68</f>
        <v>34054847</v>
      </c>
      <c r="G71" s="111">
        <f>G51+G52+G53+G54+G55+G56+G57+G58+G65+G68+G66+G67</f>
        <v>31271051</v>
      </c>
    </row>
    <row r="72" spans="1:7" ht="19.5" customHeight="1">
      <c r="A72" s="157" t="s">
        <v>138</v>
      </c>
      <c r="B72" s="158"/>
      <c r="C72" s="158"/>
      <c r="D72" s="158"/>
      <c r="E72" s="158"/>
      <c r="F72" s="158"/>
      <c r="G72" s="159"/>
    </row>
    <row r="73" spans="1:7" ht="19.5" customHeight="1">
      <c r="A73" s="93" t="s">
        <v>139</v>
      </c>
      <c r="B73" s="92">
        <v>400</v>
      </c>
      <c r="C73" s="122">
        <f>C53+C54+C55</f>
        <v>12770000</v>
      </c>
      <c r="D73" s="122">
        <f>D53+D54+D55</f>
        <v>2642523</v>
      </c>
      <c r="E73" s="122">
        <f>E53+E54+E55</f>
        <v>3651729</v>
      </c>
      <c r="F73" s="122">
        <f>F53+F54+F55</f>
        <v>3603878</v>
      </c>
      <c r="G73" s="122">
        <f>G53+G54+G55</f>
        <v>2871870</v>
      </c>
    </row>
    <row r="74" spans="1:7" ht="19.5" customHeight="1">
      <c r="A74" s="93" t="s">
        <v>140</v>
      </c>
      <c r="B74" s="92">
        <v>410</v>
      </c>
      <c r="C74" s="122">
        <f t="shared" ref="C74:G75" si="1">C51</f>
        <v>89655750</v>
      </c>
      <c r="D74" s="122">
        <f t="shared" si="1"/>
        <v>24000000</v>
      </c>
      <c r="E74" s="122">
        <f t="shared" si="1"/>
        <v>22000000</v>
      </c>
      <c r="F74" s="122">
        <f t="shared" si="1"/>
        <v>23448000</v>
      </c>
      <c r="G74" s="122">
        <f t="shared" si="1"/>
        <v>20207750</v>
      </c>
    </row>
    <row r="75" spans="1:7" ht="19.5" customHeight="1">
      <c r="A75" s="93" t="s">
        <v>142</v>
      </c>
      <c r="B75" s="92">
        <v>420</v>
      </c>
      <c r="C75" s="122">
        <f t="shared" si="1"/>
        <v>19724265</v>
      </c>
      <c r="D75" s="122">
        <f t="shared" si="1"/>
        <v>5280000</v>
      </c>
      <c r="E75" s="122">
        <f t="shared" si="1"/>
        <v>4840000</v>
      </c>
      <c r="F75" s="122">
        <f t="shared" si="1"/>
        <v>5158600</v>
      </c>
      <c r="G75" s="122">
        <f t="shared" si="1"/>
        <v>4445665</v>
      </c>
    </row>
    <row r="76" spans="1:7" ht="19.5" customHeight="1">
      <c r="A76" s="93" t="s">
        <v>98</v>
      </c>
      <c r="B76" s="92">
        <v>430</v>
      </c>
      <c r="C76" s="123">
        <f>SUM(D76:G76)</f>
        <v>0</v>
      </c>
      <c r="D76" s="122"/>
      <c r="E76" s="122"/>
      <c r="F76" s="122"/>
      <c r="G76" s="122"/>
    </row>
    <row r="77" spans="1:7" ht="19.5" customHeight="1">
      <c r="A77" s="93" t="s">
        <v>143</v>
      </c>
      <c r="B77" s="92">
        <v>440</v>
      </c>
      <c r="C77" s="122">
        <f>C56+C57+C58+C65+C68</f>
        <v>12009206.279999999</v>
      </c>
      <c r="D77" s="122">
        <f>D56+D57+D58+D65+D68</f>
        <v>3824390.28</v>
      </c>
      <c r="E77" s="122">
        <f>E56+E57+E58+E65+E68</f>
        <v>2594681</v>
      </c>
      <c r="F77" s="122">
        <f>F56+F57+F58+F65+F68</f>
        <v>1844369</v>
      </c>
      <c r="G77" s="122">
        <f>G56+G57+G58+G65+G68</f>
        <v>3745766.0000000005</v>
      </c>
    </row>
    <row r="78" spans="1:7" ht="19.5" customHeight="1">
      <c r="A78" s="93" t="s">
        <v>144</v>
      </c>
      <c r="B78" s="92">
        <v>450</v>
      </c>
      <c r="C78" s="123">
        <f>SUM(C73:C77)</f>
        <v>134159221.28</v>
      </c>
      <c r="D78" s="123">
        <f>SUM(D73:D77)</f>
        <v>35746913.280000001</v>
      </c>
      <c r="E78" s="123">
        <f>SUM(E73:E77)</f>
        <v>33086410</v>
      </c>
      <c r="F78" s="123">
        <f>SUM(F73:F77)</f>
        <v>34054847</v>
      </c>
      <c r="G78" s="123">
        <f>SUM(G73:G77)</f>
        <v>31271051</v>
      </c>
    </row>
    <row r="79" spans="1:7" ht="20.100000000000001" customHeight="1">
      <c r="A79" s="157" t="s">
        <v>102</v>
      </c>
      <c r="B79" s="158"/>
      <c r="C79" s="158"/>
      <c r="D79" s="158"/>
      <c r="E79" s="158"/>
      <c r="F79" s="158"/>
      <c r="G79" s="159"/>
    </row>
    <row r="80" spans="1:7" ht="22.5" customHeight="1">
      <c r="A80" s="95" t="s">
        <v>108</v>
      </c>
      <c r="B80" s="92">
        <v>500</v>
      </c>
      <c r="C80" s="124">
        <f>SUM(D80:G80)</f>
        <v>4200000</v>
      </c>
      <c r="D80" s="124"/>
      <c r="E80" s="124">
        <f>SUM(E81)</f>
        <v>2000000</v>
      </c>
      <c r="F80" s="124">
        <f>SUM(F81)</f>
        <v>200000</v>
      </c>
      <c r="G80" s="124">
        <f>SUM(G81)</f>
        <v>2000000</v>
      </c>
    </row>
    <row r="81" spans="1:7" ht="37.5" customHeight="1">
      <c r="A81" s="93" t="s">
        <v>101</v>
      </c>
      <c r="B81" s="94">
        <v>501</v>
      </c>
      <c r="C81" s="125">
        <f>D81+E81+F81+G81</f>
        <v>4200000</v>
      </c>
      <c r="D81" s="125"/>
      <c r="E81" s="125">
        <v>2000000</v>
      </c>
      <c r="F81" s="125">
        <v>200000</v>
      </c>
      <c r="G81" s="125">
        <v>2000000</v>
      </c>
    </row>
    <row r="82" spans="1:7" ht="20.100000000000001" customHeight="1">
      <c r="A82" s="95" t="s">
        <v>99</v>
      </c>
      <c r="B82" s="96">
        <v>510</v>
      </c>
      <c r="C82" s="124">
        <f>D82+E82+F82+G82</f>
        <v>4558671</v>
      </c>
      <c r="D82" s="124">
        <f>SUM(D83:D88)</f>
        <v>178671</v>
      </c>
      <c r="E82" s="124">
        <f>SUM(E83:E88)</f>
        <v>2000000</v>
      </c>
      <c r="F82" s="124">
        <f>SUM(F83:F88)</f>
        <v>280000</v>
      </c>
      <c r="G82" s="124">
        <f>SUM(G83:G88)</f>
        <v>2100000</v>
      </c>
    </row>
    <row r="83" spans="1:7" ht="20.100000000000001" customHeight="1">
      <c r="A83" s="93" t="s">
        <v>0</v>
      </c>
      <c r="B83" s="97">
        <v>511</v>
      </c>
      <c r="C83" s="124">
        <f>SUM(D83:G83)</f>
        <v>0</v>
      </c>
      <c r="D83" s="125"/>
      <c r="E83" s="125"/>
      <c r="F83" s="125"/>
      <c r="G83" s="125"/>
    </row>
    <row r="84" spans="1:7" ht="20.100000000000001" customHeight="1">
      <c r="A84" s="93" t="s">
        <v>1</v>
      </c>
      <c r="B84" s="98">
        <v>512</v>
      </c>
      <c r="C84" s="125">
        <f>D84+E84+F84+G84</f>
        <v>1083671</v>
      </c>
      <c r="D84" s="125">
        <v>103671</v>
      </c>
      <c r="E84" s="125">
        <v>800000</v>
      </c>
      <c r="F84" s="125">
        <v>80000</v>
      </c>
      <c r="G84" s="125">
        <v>100000</v>
      </c>
    </row>
    <row r="85" spans="1:7" ht="20.100000000000001" customHeight="1">
      <c r="A85" s="93" t="s">
        <v>16</v>
      </c>
      <c r="B85" s="97">
        <v>513</v>
      </c>
      <c r="C85" s="124" t="s">
        <v>192</v>
      </c>
      <c r="D85" s="125"/>
      <c r="E85" s="125"/>
      <c r="F85" s="125"/>
      <c r="G85" s="125" t="s">
        <v>192</v>
      </c>
    </row>
    <row r="86" spans="1:7" ht="20.100000000000001" customHeight="1">
      <c r="A86" s="93" t="s">
        <v>2</v>
      </c>
      <c r="B86" s="98">
        <v>514</v>
      </c>
      <c r="C86" s="125">
        <f>D86</f>
        <v>75000</v>
      </c>
      <c r="D86" s="125">
        <v>75000</v>
      </c>
      <c r="E86" s="125"/>
      <c r="F86" s="125"/>
      <c r="G86" s="125"/>
    </row>
    <row r="87" spans="1:7" ht="36" customHeight="1">
      <c r="A87" s="93" t="s">
        <v>22</v>
      </c>
      <c r="B87" s="97">
        <v>515</v>
      </c>
      <c r="C87" s="125">
        <f>D87+E87+F87+G87</f>
        <v>2000000</v>
      </c>
      <c r="D87" s="125"/>
      <c r="E87" s="125"/>
      <c r="F87" s="105"/>
      <c r="G87" s="125">
        <v>2000000</v>
      </c>
    </row>
    <row r="88" spans="1:7" ht="20.100000000000001" customHeight="1">
      <c r="A88" s="93" t="s">
        <v>73</v>
      </c>
      <c r="B88" s="94">
        <v>516</v>
      </c>
      <c r="C88" s="125">
        <f>E88+F88</f>
        <v>1400000</v>
      </c>
      <c r="D88" s="125"/>
      <c r="E88" s="125">
        <v>1200000</v>
      </c>
      <c r="F88" s="125">
        <v>200000</v>
      </c>
      <c r="G88" s="125"/>
    </row>
    <row r="89" spans="1:7" ht="20.100000000000001" customHeight="1">
      <c r="A89" s="157" t="s">
        <v>107</v>
      </c>
      <c r="B89" s="158"/>
      <c r="C89" s="158"/>
      <c r="D89" s="158"/>
      <c r="E89" s="158"/>
      <c r="F89" s="158"/>
      <c r="G89" s="159"/>
    </row>
    <row r="90" spans="1:7" ht="20.100000000000001" customHeight="1">
      <c r="A90" s="93" t="s">
        <v>109</v>
      </c>
      <c r="B90" s="92">
        <v>600</v>
      </c>
      <c r="C90" s="89">
        <f t="shared" ref="C90:C98" si="2">SUM(D90:G90)</f>
        <v>0</v>
      </c>
      <c r="D90" s="89">
        <f>SUM(D91:D94)</f>
        <v>0</v>
      </c>
      <c r="E90" s="89">
        <f>SUM(E91:E94)</f>
        <v>0</v>
      </c>
      <c r="F90" s="89">
        <f>SUM(F91:F94)</f>
        <v>0</v>
      </c>
      <c r="G90" s="89">
        <f>SUM(G91:G94)</f>
        <v>0</v>
      </c>
    </row>
    <row r="91" spans="1:7" ht="20.100000000000001" customHeight="1">
      <c r="A91" s="91" t="s">
        <v>110</v>
      </c>
      <c r="B91" s="94">
        <v>601</v>
      </c>
      <c r="C91" s="90">
        <f t="shared" si="2"/>
        <v>0</v>
      </c>
      <c r="D91" s="90"/>
      <c r="E91" s="90"/>
      <c r="F91" s="90"/>
      <c r="G91" s="90"/>
    </row>
    <row r="92" spans="1:7" ht="20.100000000000001" customHeight="1">
      <c r="A92" s="91" t="s">
        <v>111</v>
      </c>
      <c r="B92" s="94">
        <v>602</v>
      </c>
      <c r="C92" s="90">
        <f t="shared" si="2"/>
        <v>0</v>
      </c>
      <c r="D92" s="90"/>
      <c r="E92" s="90"/>
      <c r="F92" s="90"/>
      <c r="G92" s="90"/>
    </row>
    <row r="93" spans="1:7" ht="20.100000000000001" customHeight="1">
      <c r="A93" s="91" t="s">
        <v>112</v>
      </c>
      <c r="B93" s="94">
        <v>603</v>
      </c>
      <c r="C93" s="90">
        <f t="shared" si="2"/>
        <v>0</v>
      </c>
      <c r="D93" s="90"/>
      <c r="E93" s="90"/>
      <c r="F93" s="90"/>
      <c r="G93" s="90"/>
    </row>
    <row r="94" spans="1:7" ht="20.100000000000001" customHeight="1">
      <c r="A94" s="93" t="s">
        <v>113</v>
      </c>
      <c r="B94" s="92">
        <v>610</v>
      </c>
      <c r="C94" s="90">
        <f t="shared" si="2"/>
        <v>0</v>
      </c>
      <c r="D94" s="90"/>
      <c r="E94" s="90"/>
      <c r="F94" s="90"/>
      <c r="G94" s="90"/>
    </row>
    <row r="95" spans="1:7" ht="20.100000000000001" customHeight="1">
      <c r="A95" s="93" t="s">
        <v>114</v>
      </c>
      <c r="B95" s="92">
        <v>620</v>
      </c>
      <c r="C95" s="89">
        <f t="shared" si="2"/>
        <v>0</v>
      </c>
      <c r="D95" s="89">
        <f>SUM(D96:D99)</f>
        <v>0</v>
      </c>
      <c r="E95" s="89">
        <f>SUM(E96:E99)</f>
        <v>0</v>
      </c>
      <c r="F95" s="89">
        <f>SUM(F96:F99)</f>
        <v>0</v>
      </c>
      <c r="G95" s="89">
        <f>SUM(G96:G99)</f>
        <v>0</v>
      </c>
    </row>
    <row r="96" spans="1:7" ht="20.100000000000001" customHeight="1">
      <c r="A96" s="91" t="s">
        <v>110</v>
      </c>
      <c r="B96" s="94">
        <v>621</v>
      </c>
      <c r="C96" s="90">
        <f t="shared" si="2"/>
        <v>0</v>
      </c>
      <c r="D96" s="90"/>
      <c r="E96" s="90"/>
      <c r="F96" s="90"/>
      <c r="G96" s="90"/>
    </row>
    <row r="97" spans="1:7" ht="20.100000000000001" customHeight="1">
      <c r="A97" s="91" t="s">
        <v>111</v>
      </c>
      <c r="B97" s="94">
        <v>622</v>
      </c>
      <c r="C97" s="90">
        <f t="shared" si="2"/>
        <v>0</v>
      </c>
      <c r="D97" s="90"/>
      <c r="E97" s="90"/>
      <c r="F97" s="90"/>
      <c r="G97" s="90"/>
    </row>
    <row r="98" spans="1:7" ht="20.100000000000001" customHeight="1">
      <c r="A98" s="91" t="s">
        <v>112</v>
      </c>
      <c r="B98" s="94">
        <v>623</v>
      </c>
      <c r="C98" s="90">
        <f t="shared" si="2"/>
        <v>0</v>
      </c>
      <c r="D98" s="90"/>
      <c r="E98" s="90"/>
      <c r="F98" s="90"/>
      <c r="G98" s="90"/>
    </row>
    <row r="99" spans="1:7" ht="20.100000000000001" customHeight="1">
      <c r="A99" s="93" t="s">
        <v>78</v>
      </c>
      <c r="B99" s="92">
        <v>630</v>
      </c>
      <c r="C99" s="90">
        <f>SUM(D99:G99)</f>
        <v>0</v>
      </c>
      <c r="D99" s="90"/>
      <c r="E99" s="90"/>
      <c r="F99" s="90"/>
      <c r="G99" s="90"/>
    </row>
    <row r="100" spans="1:7" ht="20.100000000000001" customHeight="1">
      <c r="A100" s="95" t="s">
        <v>13</v>
      </c>
      <c r="B100" s="99">
        <v>700</v>
      </c>
      <c r="C100" s="111">
        <f>C48+C80</f>
        <v>123688315.97</v>
      </c>
      <c r="D100" s="111">
        <f>D48+D80</f>
        <v>31180126.800000001</v>
      </c>
      <c r="E100" s="111">
        <f>E48+E80</f>
        <v>31954849.649999999</v>
      </c>
      <c r="F100" s="111">
        <f>F48+F80</f>
        <v>28385014.719999999</v>
      </c>
      <c r="G100" s="111">
        <f>G48+G80</f>
        <v>32168324.800000001</v>
      </c>
    </row>
    <row r="101" spans="1:7" ht="20.100000000000001" customHeight="1">
      <c r="A101" s="95" t="s">
        <v>35</v>
      </c>
      <c r="B101" s="99">
        <v>800</v>
      </c>
      <c r="C101" s="111">
        <f>C71+C82</f>
        <v>138717892.28</v>
      </c>
      <c r="D101" s="111">
        <f>D71+D82</f>
        <v>35925584.280000001</v>
      </c>
      <c r="E101" s="111">
        <f>E71+E82</f>
        <v>35086410</v>
      </c>
      <c r="F101" s="111">
        <f>F71+F82</f>
        <v>34334847</v>
      </c>
      <c r="G101" s="111">
        <f>G71+G82</f>
        <v>33371051</v>
      </c>
    </row>
    <row r="102" spans="1:7" ht="19.5" customHeight="1">
      <c r="A102" s="100" t="s">
        <v>104</v>
      </c>
      <c r="B102" s="101">
        <v>850</v>
      </c>
      <c r="C102" s="113">
        <f>C32+C100-C101</f>
        <v>4428391.7700000107</v>
      </c>
      <c r="D102" s="113">
        <f>D32+D100-D101</f>
        <v>14712510.599999994</v>
      </c>
      <c r="E102" s="113">
        <f>E32+E100-E101</f>
        <v>11580950.25</v>
      </c>
      <c r="F102" s="113">
        <f>F32+F100-F101</f>
        <v>5631117.9699999988</v>
      </c>
      <c r="G102" s="113">
        <f>G32+G100-G101</f>
        <v>4428391.7700000033</v>
      </c>
    </row>
    <row r="103" spans="1:7" ht="19.5" customHeight="1">
      <c r="A103" s="157" t="s">
        <v>105</v>
      </c>
      <c r="B103" s="158"/>
      <c r="C103" s="102"/>
      <c r="D103" s="102"/>
      <c r="E103" s="102"/>
      <c r="F103" s="103"/>
      <c r="G103" s="103"/>
    </row>
    <row r="104" spans="1:7" ht="19.5" customHeight="1">
      <c r="A104" s="93" t="s">
        <v>115</v>
      </c>
      <c r="B104" s="104">
        <v>900</v>
      </c>
      <c r="C104" s="90">
        <v>584.5</v>
      </c>
      <c r="D104" s="106"/>
      <c r="E104" s="106"/>
      <c r="F104" s="106"/>
      <c r="G104" s="106"/>
    </row>
    <row r="105" spans="1:7" ht="19.5" customHeight="1">
      <c r="A105" s="93" t="s">
        <v>145</v>
      </c>
      <c r="B105" s="104">
        <v>910</v>
      </c>
      <c r="C105" s="90">
        <v>99718900</v>
      </c>
      <c r="D105" s="90"/>
      <c r="E105" s="90"/>
      <c r="F105" s="90"/>
      <c r="G105" s="90"/>
    </row>
    <row r="106" spans="1:7" ht="19.5" customHeight="1">
      <c r="A106" s="93" t="s">
        <v>106</v>
      </c>
      <c r="B106" s="104">
        <v>920</v>
      </c>
      <c r="C106" s="90">
        <v>0</v>
      </c>
      <c r="D106" s="90"/>
      <c r="E106" s="90"/>
      <c r="F106" s="90"/>
      <c r="G106" s="90"/>
    </row>
    <row r="107" spans="1:7" ht="19.5" customHeight="1">
      <c r="A107" s="93" t="s">
        <v>116</v>
      </c>
      <c r="B107" s="104">
        <v>930</v>
      </c>
      <c r="C107" s="90">
        <v>0</v>
      </c>
      <c r="D107" s="90"/>
      <c r="E107" s="90"/>
      <c r="F107" s="90"/>
      <c r="G107" s="90"/>
    </row>
    <row r="108" spans="1:7" ht="19.5" customHeight="1">
      <c r="A108" s="93" t="s">
        <v>146</v>
      </c>
      <c r="B108" s="104">
        <v>940</v>
      </c>
      <c r="C108" s="90">
        <v>0</v>
      </c>
      <c r="D108" s="90"/>
      <c r="E108" s="90"/>
      <c r="F108" s="90"/>
      <c r="G108" s="90"/>
    </row>
    <row r="109" spans="1:7" ht="19.5" customHeight="1">
      <c r="A109" s="93" t="s">
        <v>147</v>
      </c>
      <c r="B109" s="104">
        <v>950</v>
      </c>
      <c r="C109" s="90">
        <v>0</v>
      </c>
      <c r="D109" s="90"/>
      <c r="E109" s="90"/>
      <c r="F109" s="90"/>
      <c r="G109" s="90"/>
    </row>
    <row r="110" spans="1:7" ht="19.5" customHeight="1">
      <c r="A110" s="23"/>
      <c r="B110" s="1"/>
      <c r="C110" s="57"/>
      <c r="D110" s="57"/>
      <c r="E110" s="57"/>
      <c r="F110" s="57"/>
      <c r="G110" s="57"/>
    </row>
    <row r="111" spans="1:7" s="132" customFormat="1" ht="19.5" customHeight="1">
      <c r="A111" s="129" t="s">
        <v>204</v>
      </c>
      <c r="B111" s="130"/>
      <c r="C111" s="131"/>
      <c r="D111" s="131"/>
      <c r="E111" s="131"/>
      <c r="F111" s="131"/>
      <c r="G111" s="131"/>
    </row>
    <row r="112" spans="1:7" s="132" customFormat="1" ht="27" customHeight="1">
      <c r="A112" s="129" t="s">
        <v>205</v>
      </c>
      <c r="B112" s="133"/>
      <c r="C112" s="134"/>
      <c r="D112" s="134"/>
      <c r="E112" s="134" t="s">
        <v>206</v>
      </c>
      <c r="F112" s="134"/>
      <c r="G112" s="134"/>
    </row>
    <row r="113" spans="1:7" s="127" customFormat="1" ht="20.100000000000001" customHeight="1">
      <c r="A113" s="135"/>
      <c r="B113" s="136"/>
      <c r="C113" s="137"/>
      <c r="D113" s="138"/>
      <c r="E113" s="155"/>
      <c r="F113" s="155"/>
      <c r="G113" s="155"/>
    </row>
    <row r="114" spans="1:7" s="127" customFormat="1" ht="20.100000000000001" customHeight="1">
      <c r="A114" s="139"/>
      <c r="C114" s="139"/>
      <c r="D114" s="140"/>
      <c r="E114" s="153"/>
      <c r="F114" s="153"/>
      <c r="G114" s="153"/>
    </row>
    <row r="115" spans="1:7" ht="20.100000000000001" customHeight="1">
      <c r="A115" s="23"/>
      <c r="C115" s="24"/>
      <c r="D115" s="24"/>
      <c r="E115" s="24"/>
      <c r="F115" s="24"/>
      <c r="G115" s="24"/>
    </row>
    <row r="116" spans="1:7">
      <c r="A116" s="23"/>
      <c r="C116" s="24"/>
      <c r="D116" s="24"/>
      <c r="E116" s="24"/>
      <c r="F116" s="24"/>
      <c r="G116" s="24"/>
    </row>
    <row r="117" spans="1:7">
      <c r="A117" s="23"/>
      <c r="C117" s="24"/>
      <c r="D117" s="24"/>
      <c r="E117" s="24"/>
      <c r="F117" s="24"/>
      <c r="G117" s="24"/>
    </row>
    <row r="118" spans="1:7">
      <c r="A118" s="23"/>
      <c r="C118" s="24"/>
      <c r="D118" s="24"/>
      <c r="E118" s="24"/>
      <c r="F118" s="24"/>
      <c r="G118" s="24"/>
    </row>
    <row r="119" spans="1:7">
      <c r="A119" s="23"/>
      <c r="C119" s="24"/>
      <c r="D119" s="24"/>
      <c r="E119" s="24"/>
      <c r="F119" s="24"/>
      <c r="G119" s="24"/>
    </row>
    <row r="120" spans="1:7">
      <c r="A120" s="23"/>
      <c r="C120" s="24"/>
      <c r="D120" s="24"/>
      <c r="E120" s="24"/>
      <c r="F120" s="24"/>
      <c r="G120" s="24"/>
    </row>
    <row r="121" spans="1:7">
      <c r="A121" s="23"/>
      <c r="C121" s="24"/>
      <c r="D121" s="24"/>
      <c r="E121" s="24"/>
      <c r="F121" s="24"/>
      <c r="G121" s="24"/>
    </row>
    <row r="122" spans="1:7">
      <c r="A122" s="23"/>
      <c r="C122" s="24"/>
      <c r="D122" s="24"/>
      <c r="E122" s="24"/>
      <c r="F122" s="24"/>
      <c r="G122" s="24"/>
    </row>
    <row r="123" spans="1:7">
      <c r="A123" s="23"/>
      <c r="C123" s="24"/>
      <c r="D123" s="24"/>
      <c r="E123" s="24"/>
      <c r="F123" s="24"/>
      <c r="G123" s="24"/>
    </row>
    <row r="124" spans="1:7">
      <c r="A124" s="23"/>
      <c r="C124" s="24"/>
      <c r="D124" s="24"/>
      <c r="E124" s="24"/>
      <c r="F124" s="24"/>
      <c r="G124" s="24"/>
    </row>
    <row r="125" spans="1:7">
      <c r="A125" s="23"/>
      <c r="C125" s="24"/>
      <c r="D125" s="24"/>
      <c r="E125" s="24"/>
      <c r="F125" s="24"/>
      <c r="G125" s="24"/>
    </row>
    <row r="126" spans="1:7">
      <c r="A126" s="23"/>
      <c r="C126" s="24"/>
      <c r="D126" s="24"/>
      <c r="E126" s="24"/>
      <c r="F126" s="24"/>
      <c r="G126" s="24"/>
    </row>
    <row r="127" spans="1:7">
      <c r="A127" s="23"/>
      <c r="C127" s="24"/>
      <c r="D127" s="24"/>
      <c r="E127" s="24"/>
      <c r="F127" s="24"/>
      <c r="G127" s="24"/>
    </row>
    <row r="128" spans="1:7">
      <c r="A128" s="23"/>
      <c r="C128" s="24"/>
      <c r="D128" s="24"/>
      <c r="E128" s="24"/>
      <c r="F128" s="24"/>
      <c r="G128" s="24"/>
    </row>
    <row r="129" spans="1:7">
      <c r="A129" s="23"/>
      <c r="C129" s="24"/>
      <c r="D129" s="24"/>
      <c r="E129" s="24"/>
      <c r="F129" s="24"/>
      <c r="G129" s="24"/>
    </row>
    <row r="130" spans="1:7">
      <c r="A130" s="23"/>
      <c r="C130" s="24"/>
      <c r="D130" s="24"/>
      <c r="E130" s="24"/>
      <c r="F130" s="24"/>
      <c r="G130" s="24"/>
    </row>
    <row r="131" spans="1:7">
      <c r="A131" s="23"/>
      <c r="C131" s="24"/>
      <c r="D131" s="24"/>
      <c r="E131" s="24"/>
      <c r="F131" s="24"/>
      <c r="G131" s="24"/>
    </row>
    <row r="132" spans="1:7">
      <c r="A132" s="23"/>
      <c r="C132" s="24"/>
      <c r="D132" s="24"/>
      <c r="E132" s="24"/>
      <c r="F132" s="24"/>
      <c r="G132" s="24"/>
    </row>
    <row r="133" spans="1:7">
      <c r="A133" s="23"/>
      <c r="C133" s="24"/>
      <c r="D133" s="24"/>
      <c r="E133" s="24"/>
      <c r="F133" s="24"/>
      <c r="G133" s="24"/>
    </row>
    <row r="134" spans="1:7">
      <c r="A134" s="23"/>
      <c r="C134" s="24"/>
      <c r="D134" s="24"/>
      <c r="E134" s="24"/>
      <c r="F134" s="24"/>
      <c r="G134" s="24"/>
    </row>
    <row r="135" spans="1:7">
      <c r="A135" s="23"/>
      <c r="C135" s="24"/>
      <c r="D135" s="24"/>
      <c r="E135" s="24"/>
      <c r="F135" s="24"/>
      <c r="G135" s="24"/>
    </row>
    <row r="136" spans="1:7">
      <c r="A136" s="23"/>
      <c r="C136" s="24"/>
      <c r="D136" s="24"/>
      <c r="E136" s="24"/>
      <c r="F136" s="24"/>
      <c r="G136" s="24"/>
    </row>
    <row r="137" spans="1:7">
      <c r="A137" s="23"/>
      <c r="C137" s="24"/>
      <c r="D137" s="24"/>
      <c r="E137" s="24"/>
      <c r="F137" s="24"/>
      <c r="G137" s="24"/>
    </row>
    <row r="138" spans="1:7">
      <c r="A138" s="23"/>
      <c r="C138" s="24"/>
      <c r="D138" s="24"/>
      <c r="E138" s="24"/>
      <c r="F138" s="24"/>
      <c r="G138" s="24"/>
    </row>
    <row r="139" spans="1:7">
      <c r="A139" s="23"/>
      <c r="C139" s="24"/>
      <c r="D139" s="24"/>
      <c r="E139" s="24"/>
      <c r="F139" s="24"/>
      <c r="G139" s="24"/>
    </row>
    <row r="140" spans="1:7">
      <c r="A140" s="23"/>
      <c r="C140" s="24"/>
      <c r="D140" s="24"/>
      <c r="E140" s="24"/>
      <c r="F140" s="24"/>
      <c r="G140" s="24"/>
    </row>
    <row r="141" spans="1:7">
      <c r="A141" s="23"/>
      <c r="C141" s="24"/>
      <c r="D141" s="24"/>
      <c r="E141" s="24"/>
      <c r="F141" s="24"/>
      <c r="G141" s="24"/>
    </row>
    <row r="142" spans="1:7">
      <c r="A142" s="23"/>
      <c r="C142" s="24"/>
      <c r="D142" s="24"/>
      <c r="E142" s="24"/>
      <c r="F142" s="24"/>
      <c r="G142" s="24"/>
    </row>
    <row r="143" spans="1:7">
      <c r="A143" s="23"/>
      <c r="C143" s="24"/>
      <c r="D143" s="24"/>
      <c r="E143" s="24"/>
      <c r="F143" s="24"/>
      <c r="G143" s="24"/>
    </row>
    <row r="144" spans="1:7">
      <c r="A144" s="23"/>
      <c r="C144" s="24"/>
      <c r="D144" s="24"/>
      <c r="E144" s="24"/>
      <c r="F144" s="24"/>
      <c r="G144" s="24"/>
    </row>
    <row r="145" spans="1:7">
      <c r="A145" s="23"/>
      <c r="C145" s="24"/>
      <c r="D145" s="24"/>
      <c r="E145" s="24"/>
      <c r="F145" s="24"/>
      <c r="G145" s="24"/>
    </row>
    <row r="146" spans="1:7">
      <c r="A146" s="23"/>
      <c r="C146" s="24"/>
      <c r="D146" s="24"/>
      <c r="E146" s="24"/>
      <c r="F146" s="24"/>
      <c r="G146" s="24"/>
    </row>
    <row r="147" spans="1:7">
      <c r="A147" s="23"/>
      <c r="C147" s="24"/>
      <c r="D147" s="24"/>
      <c r="E147" s="24"/>
      <c r="F147" s="24"/>
      <c r="G147" s="24"/>
    </row>
    <row r="148" spans="1:7">
      <c r="A148" s="23"/>
      <c r="C148" s="24"/>
      <c r="D148" s="24"/>
      <c r="E148" s="24"/>
      <c r="F148" s="24"/>
      <c r="G148" s="24"/>
    </row>
    <row r="149" spans="1:7">
      <c r="A149" s="31"/>
    </row>
    <row r="150" spans="1:7">
      <c r="A150" s="31"/>
    </row>
    <row r="151" spans="1:7">
      <c r="A151" s="31"/>
    </row>
    <row r="152" spans="1:7">
      <c r="A152" s="31"/>
    </row>
    <row r="153" spans="1:7">
      <c r="A153" s="31"/>
    </row>
    <row r="154" spans="1:7">
      <c r="A154" s="31"/>
    </row>
    <row r="155" spans="1:7">
      <c r="A155" s="31"/>
    </row>
    <row r="156" spans="1:7">
      <c r="A156" s="31"/>
    </row>
    <row r="157" spans="1:7">
      <c r="A157" s="31"/>
    </row>
    <row r="158" spans="1:7">
      <c r="A158" s="31"/>
    </row>
    <row r="159" spans="1:7">
      <c r="A159" s="31"/>
    </row>
    <row r="160" spans="1:7">
      <c r="A160" s="31"/>
    </row>
    <row r="161" spans="1:1">
      <c r="A161" s="31"/>
    </row>
    <row r="162" spans="1:1">
      <c r="A162" s="31"/>
    </row>
    <row r="163" spans="1:1">
      <c r="A163" s="31"/>
    </row>
    <row r="164" spans="1:1">
      <c r="A164" s="31"/>
    </row>
    <row r="165" spans="1:1">
      <c r="A165" s="31"/>
    </row>
    <row r="166" spans="1:1">
      <c r="A166" s="31"/>
    </row>
    <row r="167" spans="1:1">
      <c r="A167" s="31"/>
    </row>
    <row r="168" spans="1:1">
      <c r="A168" s="31"/>
    </row>
    <row r="169" spans="1:1">
      <c r="A169" s="31"/>
    </row>
    <row r="170" spans="1:1">
      <c r="A170" s="31"/>
    </row>
    <row r="171" spans="1:1">
      <c r="A171" s="31"/>
    </row>
    <row r="172" spans="1:1">
      <c r="A172" s="31"/>
    </row>
    <row r="173" spans="1:1">
      <c r="A173" s="31"/>
    </row>
    <row r="174" spans="1:1">
      <c r="A174" s="31"/>
    </row>
    <row r="175" spans="1:1">
      <c r="A175" s="31"/>
    </row>
    <row r="176" spans="1:1">
      <c r="A176" s="31"/>
    </row>
    <row r="177" spans="1:1">
      <c r="A177" s="31"/>
    </row>
    <row r="178" spans="1:1">
      <c r="A178" s="31"/>
    </row>
    <row r="179" spans="1:1">
      <c r="A179" s="31"/>
    </row>
    <row r="180" spans="1:1">
      <c r="A180" s="31"/>
    </row>
    <row r="181" spans="1:1">
      <c r="A181" s="31"/>
    </row>
    <row r="182" spans="1:1">
      <c r="A182" s="31"/>
    </row>
    <row r="183" spans="1:1">
      <c r="A183" s="31"/>
    </row>
    <row r="184" spans="1:1">
      <c r="A184" s="31"/>
    </row>
    <row r="185" spans="1:1">
      <c r="A185" s="31"/>
    </row>
    <row r="186" spans="1:1">
      <c r="A186" s="31"/>
    </row>
    <row r="187" spans="1:1">
      <c r="A187" s="31"/>
    </row>
    <row r="188" spans="1:1">
      <c r="A188" s="31"/>
    </row>
    <row r="189" spans="1:1">
      <c r="A189" s="31"/>
    </row>
    <row r="190" spans="1:1">
      <c r="A190" s="31"/>
    </row>
    <row r="191" spans="1:1">
      <c r="A191" s="31"/>
    </row>
    <row r="192" spans="1:1">
      <c r="A192" s="31"/>
    </row>
    <row r="193" spans="1:1">
      <c r="A193" s="31"/>
    </row>
    <row r="194" spans="1:1">
      <c r="A194" s="31"/>
    </row>
    <row r="195" spans="1:1">
      <c r="A195" s="31"/>
    </row>
    <row r="196" spans="1:1">
      <c r="A196" s="31"/>
    </row>
    <row r="197" spans="1:1">
      <c r="A197" s="31"/>
    </row>
    <row r="198" spans="1:1">
      <c r="A198" s="31"/>
    </row>
    <row r="199" spans="1:1">
      <c r="A199" s="31"/>
    </row>
    <row r="200" spans="1:1">
      <c r="A200" s="31"/>
    </row>
    <row r="201" spans="1:1">
      <c r="A201" s="31"/>
    </row>
    <row r="202" spans="1:1">
      <c r="A202" s="31"/>
    </row>
    <row r="203" spans="1:1">
      <c r="A203" s="31"/>
    </row>
    <row r="204" spans="1:1">
      <c r="A204" s="31"/>
    </row>
    <row r="205" spans="1:1">
      <c r="A205" s="31"/>
    </row>
    <row r="206" spans="1:1">
      <c r="A206" s="31"/>
    </row>
    <row r="207" spans="1:1">
      <c r="A207" s="31"/>
    </row>
    <row r="208" spans="1:1">
      <c r="A208" s="31"/>
    </row>
    <row r="209" spans="1:1">
      <c r="A209" s="31"/>
    </row>
    <row r="210" spans="1:1">
      <c r="A210" s="31"/>
    </row>
    <row r="211" spans="1:1">
      <c r="A211" s="31"/>
    </row>
    <row r="212" spans="1:1">
      <c r="A212" s="31"/>
    </row>
    <row r="213" spans="1:1">
      <c r="A213" s="31"/>
    </row>
    <row r="214" spans="1:1">
      <c r="A214" s="31"/>
    </row>
    <row r="215" spans="1:1">
      <c r="A215" s="31"/>
    </row>
    <row r="216" spans="1:1">
      <c r="A216" s="31"/>
    </row>
    <row r="217" spans="1:1">
      <c r="A217" s="31"/>
    </row>
    <row r="218" spans="1:1">
      <c r="A218" s="31"/>
    </row>
    <row r="219" spans="1:1">
      <c r="A219" s="31"/>
    </row>
    <row r="220" spans="1:1">
      <c r="A220" s="31"/>
    </row>
    <row r="221" spans="1:1">
      <c r="A221" s="31"/>
    </row>
    <row r="222" spans="1:1">
      <c r="A222" s="31"/>
    </row>
    <row r="223" spans="1:1">
      <c r="A223" s="31"/>
    </row>
    <row r="224" spans="1:1">
      <c r="A224" s="31"/>
    </row>
    <row r="225" spans="1:1">
      <c r="A225" s="31"/>
    </row>
    <row r="226" spans="1:1">
      <c r="A226" s="31"/>
    </row>
    <row r="227" spans="1:1">
      <c r="A227" s="31"/>
    </row>
    <row r="228" spans="1:1">
      <c r="A228" s="31"/>
    </row>
    <row r="229" spans="1:1">
      <c r="A229" s="31"/>
    </row>
    <row r="230" spans="1:1">
      <c r="A230" s="31"/>
    </row>
    <row r="231" spans="1:1">
      <c r="A231" s="31"/>
    </row>
    <row r="232" spans="1:1">
      <c r="A232" s="31"/>
    </row>
    <row r="233" spans="1:1">
      <c r="A233" s="31"/>
    </row>
    <row r="234" spans="1:1">
      <c r="A234" s="31"/>
    </row>
    <row r="235" spans="1:1">
      <c r="A235" s="31"/>
    </row>
    <row r="236" spans="1:1">
      <c r="A236" s="31"/>
    </row>
    <row r="237" spans="1:1">
      <c r="A237" s="31"/>
    </row>
    <row r="238" spans="1:1">
      <c r="A238" s="31"/>
    </row>
    <row r="239" spans="1:1">
      <c r="A239" s="31"/>
    </row>
    <row r="240" spans="1:1">
      <c r="A240" s="31"/>
    </row>
    <row r="241" spans="1:1">
      <c r="A241" s="31"/>
    </row>
    <row r="242" spans="1:1">
      <c r="A242" s="31"/>
    </row>
    <row r="243" spans="1:1">
      <c r="A243" s="31"/>
    </row>
    <row r="244" spans="1:1">
      <c r="A244" s="31"/>
    </row>
    <row r="245" spans="1:1">
      <c r="A245" s="31"/>
    </row>
    <row r="246" spans="1:1">
      <c r="A246" s="31"/>
    </row>
    <row r="247" spans="1:1">
      <c r="A247" s="31"/>
    </row>
    <row r="248" spans="1:1">
      <c r="A248" s="31"/>
    </row>
    <row r="249" spans="1:1">
      <c r="A249" s="31"/>
    </row>
    <row r="250" spans="1:1">
      <c r="A250" s="31"/>
    </row>
    <row r="251" spans="1:1">
      <c r="A251" s="31"/>
    </row>
    <row r="252" spans="1:1">
      <c r="A252" s="31"/>
    </row>
    <row r="253" spans="1:1">
      <c r="A253" s="31"/>
    </row>
    <row r="254" spans="1:1">
      <c r="A254" s="31"/>
    </row>
    <row r="255" spans="1:1">
      <c r="A255" s="31"/>
    </row>
    <row r="256" spans="1:1">
      <c r="A256" s="31"/>
    </row>
    <row r="257" spans="1:1">
      <c r="A257" s="31"/>
    </row>
    <row r="258" spans="1:1">
      <c r="A258" s="31"/>
    </row>
    <row r="259" spans="1:1">
      <c r="A259" s="31"/>
    </row>
    <row r="260" spans="1:1">
      <c r="A260" s="31"/>
    </row>
    <row r="261" spans="1:1">
      <c r="A261" s="31"/>
    </row>
    <row r="262" spans="1:1">
      <c r="A262" s="31"/>
    </row>
    <row r="263" spans="1:1">
      <c r="A263" s="31"/>
    </row>
    <row r="264" spans="1:1">
      <c r="A264" s="31"/>
    </row>
    <row r="265" spans="1:1">
      <c r="A265" s="31"/>
    </row>
    <row r="266" spans="1:1">
      <c r="A266" s="31"/>
    </row>
    <row r="267" spans="1:1">
      <c r="A267" s="31"/>
    </row>
    <row r="268" spans="1:1">
      <c r="A268" s="31"/>
    </row>
    <row r="269" spans="1:1">
      <c r="A269" s="31"/>
    </row>
    <row r="270" spans="1:1">
      <c r="A270" s="31"/>
    </row>
    <row r="271" spans="1:1">
      <c r="A271" s="31"/>
    </row>
    <row r="272" spans="1:1">
      <c r="A272" s="31"/>
    </row>
    <row r="273" spans="1:1">
      <c r="A273" s="31"/>
    </row>
    <row r="274" spans="1:1">
      <c r="A274" s="31"/>
    </row>
    <row r="275" spans="1:1">
      <c r="A275" s="31"/>
    </row>
    <row r="276" spans="1:1">
      <c r="A276" s="31"/>
    </row>
    <row r="277" spans="1:1">
      <c r="A277" s="31"/>
    </row>
    <row r="278" spans="1:1">
      <c r="A278" s="31"/>
    </row>
    <row r="279" spans="1:1">
      <c r="A279" s="31"/>
    </row>
    <row r="280" spans="1:1">
      <c r="A280" s="31"/>
    </row>
    <row r="281" spans="1:1">
      <c r="A281" s="31"/>
    </row>
    <row r="282" spans="1:1">
      <c r="A282" s="31"/>
    </row>
    <row r="283" spans="1:1">
      <c r="A283" s="31"/>
    </row>
    <row r="284" spans="1:1">
      <c r="A284" s="31"/>
    </row>
    <row r="285" spans="1:1">
      <c r="A285" s="31"/>
    </row>
    <row r="286" spans="1:1">
      <c r="A286" s="31"/>
    </row>
    <row r="287" spans="1:1">
      <c r="A287" s="31"/>
    </row>
    <row r="288" spans="1:1">
      <c r="A288" s="31"/>
    </row>
    <row r="289" spans="1:1">
      <c r="A289" s="31"/>
    </row>
    <row r="290" spans="1:1">
      <c r="A290" s="31"/>
    </row>
    <row r="291" spans="1:1">
      <c r="A291" s="31"/>
    </row>
    <row r="292" spans="1:1">
      <c r="A292" s="31"/>
    </row>
    <row r="293" spans="1:1">
      <c r="A293" s="31"/>
    </row>
    <row r="294" spans="1:1">
      <c r="A294" s="31"/>
    </row>
    <row r="295" spans="1:1">
      <c r="A295" s="31"/>
    </row>
    <row r="296" spans="1:1">
      <c r="A296" s="31"/>
    </row>
    <row r="297" spans="1:1">
      <c r="A297" s="31"/>
    </row>
    <row r="298" spans="1:1">
      <c r="A298" s="31"/>
    </row>
    <row r="299" spans="1:1">
      <c r="A299" s="31"/>
    </row>
    <row r="300" spans="1:1">
      <c r="A300" s="31"/>
    </row>
    <row r="301" spans="1:1">
      <c r="A301" s="31"/>
    </row>
    <row r="302" spans="1:1">
      <c r="A302" s="31"/>
    </row>
    <row r="303" spans="1:1">
      <c r="A303" s="31"/>
    </row>
    <row r="304" spans="1:1">
      <c r="A304" s="31"/>
    </row>
    <row r="305" spans="1:1">
      <c r="A305" s="31"/>
    </row>
    <row r="306" spans="1:1">
      <c r="A306" s="31"/>
    </row>
    <row r="307" spans="1:1">
      <c r="A307" s="31"/>
    </row>
    <row r="308" spans="1:1">
      <c r="A308" s="31"/>
    </row>
    <row r="309" spans="1:1">
      <c r="A309" s="31"/>
    </row>
    <row r="310" spans="1:1">
      <c r="A310" s="31"/>
    </row>
    <row r="311" spans="1:1">
      <c r="A311" s="31"/>
    </row>
    <row r="312" spans="1:1">
      <c r="A312" s="31"/>
    </row>
    <row r="313" spans="1:1">
      <c r="A313" s="31"/>
    </row>
    <row r="314" spans="1:1">
      <c r="A314" s="31"/>
    </row>
    <row r="315" spans="1:1">
      <c r="A315" s="31"/>
    </row>
  </sheetData>
  <mergeCells count="35">
    <mergeCell ref="B23:D23"/>
    <mergeCell ref="B21:C21"/>
    <mergeCell ref="B15:C15"/>
    <mergeCell ref="D20:F20"/>
    <mergeCell ref="E2:G2"/>
    <mergeCell ref="E3:G3"/>
    <mergeCell ref="E4:G4"/>
    <mergeCell ref="E5:G5"/>
    <mergeCell ref="B16:C16"/>
    <mergeCell ref="F10:G10"/>
    <mergeCell ref="F13:G13"/>
    <mergeCell ref="E114:G114"/>
    <mergeCell ref="A34:G34"/>
    <mergeCell ref="E113:G113"/>
    <mergeCell ref="A50:G50"/>
    <mergeCell ref="A89:G89"/>
    <mergeCell ref="A79:G79"/>
    <mergeCell ref="A103:B103"/>
    <mergeCell ref="A72:G72"/>
    <mergeCell ref="D29:G29"/>
    <mergeCell ref="B29:B30"/>
    <mergeCell ref="B14:E14"/>
    <mergeCell ref="B13:C13"/>
    <mergeCell ref="A33:G33"/>
    <mergeCell ref="B17:C17"/>
    <mergeCell ref="B19:C19"/>
    <mergeCell ref="C29:C30"/>
    <mergeCell ref="B25:C25"/>
    <mergeCell ref="B22:C22"/>
    <mergeCell ref="A29:A30"/>
    <mergeCell ref="D21:F21"/>
    <mergeCell ref="A27:G27"/>
    <mergeCell ref="B18:E18"/>
    <mergeCell ref="B20:C20"/>
    <mergeCell ref="B24:C24"/>
  </mergeCells>
  <phoneticPr fontId="3" type="noConversion"/>
  <pageMargins left="0.39370078740157483" right="0.27559055118110237" top="0.2" bottom="0.2" header="0.39370078740157483" footer="0.2"/>
  <pageSetup paperSize="9" scale="55" orientation="landscape" r:id="rId1"/>
  <headerFooter alignWithMargins="0"/>
  <rowBreaks count="2" manualBreakCount="2">
    <brk id="36" max="8" man="1"/>
    <brk id="7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1"/>
  <sheetViews>
    <sheetView view="pageBreakPreview" zoomScale="75" zoomScaleNormal="70" zoomScaleSheetLayoutView="85" workbookViewId="0">
      <selection activeCell="I18" sqref="I18"/>
    </sheetView>
  </sheetViews>
  <sheetFormatPr defaultColWidth="9.109375" defaultRowHeight="18"/>
  <cols>
    <col min="1" max="1" width="44.88671875" style="2" customWidth="1"/>
    <col min="2" max="2" width="13.5546875" style="16" customWidth="1"/>
    <col min="3" max="3" width="12.6640625" style="2" customWidth="1"/>
    <col min="4" max="4" width="16.109375" style="2" customWidth="1"/>
    <col min="5" max="5" width="15.44140625" style="2" customWidth="1"/>
    <col min="6" max="6" width="16.5546875" style="2" customWidth="1"/>
    <col min="7" max="7" width="15.33203125" style="2" customWidth="1"/>
    <col min="8" max="8" width="16.44140625" style="2" customWidth="1"/>
    <col min="9" max="9" width="15.5546875" style="2" customWidth="1"/>
    <col min="10" max="10" width="16.88671875" style="2" customWidth="1"/>
    <col min="11" max="13" width="16.6640625" style="2" customWidth="1"/>
    <col min="14" max="14" width="16" style="2" bestFit="1" customWidth="1"/>
    <col min="15" max="15" width="13" style="2" customWidth="1"/>
    <col min="16" max="17" width="9.109375" style="2"/>
    <col min="18" max="18" width="12.33203125" style="2" bestFit="1" customWidth="1"/>
    <col min="19" max="16384" width="9.109375" style="2"/>
  </cols>
  <sheetData>
    <row r="1" spans="1:18">
      <c r="A1" s="151" t="s">
        <v>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8">
      <c r="A2" s="151" t="s">
        <v>170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8" ht="36" customHeight="1">
      <c r="A3" s="194" t="s">
        <v>173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8" ht="20.100000000000001" customHeight="1">
      <c r="A4" s="196" t="s">
        <v>42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8" ht="21.9" customHeight="1">
      <c r="A5" s="182" t="s">
        <v>74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8" ht="10.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8" ht="16.5" customHeight="1">
      <c r="A7" s="195" t="s">
        <v>70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18" ht="10.5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8" ht="78.75" customHeight="1">
      <c r="A9" s="148" t="s">
        <v>56</v>
      </c>
      <c r="B9" s="148"/>
      <c r="C9" s="148"/>
      <c r="D9" s="141" t="s">
        <v>17</v>
      </c>
      <c r="E9" s="141"/>
      <c r="F9" s="141" t="s">
        <v>77</v>
      </c>
      <c r="G9" s="141"/>
      <c r="H9" s="141" t="s">
        <v>85</v>
      </c>
      <c r="I9" s="141"/>
      <c r="J9" s="141" t="s">
        <v>89</v>
      </c>
      <c r="K9" s="141"/>
      <c r="L9" s="141" t="s">
        <v>57</v>
      </c>
      <c r="M9" s="141"/>
    </row>
    <row r="10" spans="1:18" ht="18" customHeight="1">
      <c r="A10" s="148">
        <v>1</v>
      </c>
      <c r="B10" s="148"/>
      <c r="C10" s="148"/>
      <c r="D10" s="141">
        <v>2</v>
      </c>
      <c r="E10" s="141"/>
      <c r="F10" s="141">
        <v>3</v>
      </c>
      <c r="G10" s="141"/>
      <c r="H10" s="141">
        <v>4</v>
      </c>
      <c r="I10" s="141"/>
      <c r="J10" s="141">
        <v>5</v>
      </c>
      <c r="K10" s="141"/>
      <c r="L10" s="141">
        <v>6</v>
      </c>
      <c r="M10" s="141"/>
    </row>
    <row r="11" spans="1:18" ht="80.25" customHeight="1">
      <c r="A11" s="156" t="s">
        <v>137</v>
      </c>
      <c r="B11" s="145"/>
      <c r="C11" s="146"/>
      <c r="D11" s="190">
        <f>SUM(D12:D17)</f>
        <v>363</v>
      </c>
      <c r="E11" s="191"/>
      <c r="F11" s="190">
        <f>SUM(F12:F17)</f>
        <v>302.5</v>
      </c>
      <c r="G11" s="191"/>
      <c r="H11" s="190">
        <f>SUM(H12:H17)</f>
        <v>321.25</v>
      </c>
      <c r="I11" s="191"/>
      <c r="J11" s="177">
        <f>H11/F11*100</f>
        <v>106.19834710743801</v>
      </c>
      <c r="K11" s="178"/>
      <c r="L11" s="188">
        <f>H11/D11*100</f>
        <v>88.498622589531678</v>
      </c>
      <c r="M11" s="189"/>
    </row>
    <row r="12" spans="1:18" ht="23.25" customHeight="1">
      <c r="A12" s="187" t="s">
        <v>154</v>
      </c>
      <c r="B12" s="172"/>
      <c r="C12" s="173"/>
      <c r="D12" s="192">
        <v>74.5</v>
      </c>
      <c r="E12" s="193"/>
      <c r="F12" s="192">
        <v>67.75</v>
      </c>
      <c r="G12" s="193"/>
      <c r="H12" s="192">
        <v>69.25</v>
      </c>
      <c r="I12" s="193"/>
      <c r="J12" s="177">
        <f>H12/F12*100</f>
        <v>102.21402214022139</v>
      </c>
      <c r="K12" s="178"/>
      <c r="L12" s="188">
        <f>H12/D12*100</f>
        <v>92.953020134228197</v>
      </c>
      <c r="M12" s="189"/>
    </row>
    <row r="13" spans="1:18" ht="23.25" customHeight="1">
      <c r="A13" s="187" t="s">
        <v>151</v>
      </c>
      <c r="B13" s="172"/>
      <c r="C13" s="173"/>
      <c r="D13" s="192">
        <v>142</v>
      </c>
      <c r="E13" s="193"/>
      <c r="F13" s="166">
        <v>115.25</v>
      </c>
      <c r="G13" s="167"/>
      <c r="H13" s="192">
        <v>127.5</v>
      </c>
      <c r="I13" s="193"/>
      <c r="J13" s="177">
        <f>H13/F13*100</f>
        <v>110.62906724511932</v>
      </c>
      <c r="K13" s="178"/>
      <c r="L13" s="188">
        <f>H13/D13*100</f>
        <v>89.788732394366207</v>
      </c>
      <c r="M13" s="189"/>
    </row>
    <row r="14" spans="1:18" ht="23.25" customHeight="1">
      <c r="A14" s="187" t="s">
        <v>152</v>
      </c>
      <c r="B14" s="172"/>
      <c r="C14" s="173"/>
      <c r="D14" s="192">
        <v>68.5</v>
      </c>
      <c r="E14" s="193"/>
      <c r="F14" s="166">
        <v>51.5</v>
      </c>
      <c r="G14" s="167"/>
      <c r="H14" s="166">
        <v>66</v>
      </c>
      <c r="I14" s="167"/>
      <c r="J14" s="177">
        <f>H14/F14*100</f>
        <v>128.15533980582526</v>
      </c>
      <c r="K14" s="178"/>
      <c r="L14" s="188">
        <f>H14/D14*100</f>
        <v>96.350364963503651</v>
      </c>
      <c r="M14" s="189"/>
    </row>
    <row r="15" spans="1:18" ht="23.25" customHeight="1">
      <c r="A15" s="187" t="s">
        <v>153</v>
      </c>
      <c r="B15" s="172"/>
      <c r="C15" s="173"/>
      <c r="D15" s="192">
        <v>78</v>
      </c>
      <c r="E15" s="193"/>
      <c r="F15" s="166">
        <v>68</v>
      </c>
      <c r="G15" s="167"/>
      <c r="H15" s="192">
        <v>58.5</v>
      </c>
      <c r="I15" s="193"/>
      <c r="J15" s="177">
        <f>H15/F15*100</f>
        <v>86.029411764705884</v>
      </c>
      <c r="K15" s="178"/>
      <c r="L15" s="188">
        <f>H15/D15*100</f>
        <v>75</v>
      </c>
      <c r="M15" s="189"/>
    </row>
    <row r="16" spans="1:18" ht="21.75" customHeight="1">
      <c r="A16" s="174"/>
      <c r="B16" s="175"/>
      <c r="C16" s="176"/>
      <c r="D16" s="166"/>
      <c r="E16" s="167"/>
      <c r="F16" s="166"/>
      <c r="G16" s="167"/>
      <c r="H16" s="166"/>
      <c r="I16" s="167"/>
      <c r="J16" s="168"/>
      <c r="K16" s="169"/>
      <c r="L16" s="168"/>
      <c r="M16" s="169"/>
      <c r="R16" s="51"/>
    </row>
    <row r="17" spans="1:13" ht="21.75" customHeight="1">
      <c r="A17" s="171"/>
      <c r="B17" s="172"/>
      <c r="C17" s="173"/>
      <c r="D17" s="166"/>
      <c r="E17" s="167"/>
      <c r="F17" s="166"/>
      <c r="G17" s="167"/>
      <c r="H17" s="166"/>
      <c r="I17" s="167"/>
      <c r="J17" s="168"/>
      <c r="K17" s="169"/>
      <c r="L17" s="168"/>
      <c r="M17" s="169"/>
    </row>
    <row r="18" spans="1:13">
      <c r="A18" s="19"/>
      <c r="B18" s="19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</row>
    <row r="20" spans="1:13" ht="21" customHeight="1">
      <c r="A20" s="20"/>
      <c r="B20" s="20"/>
      <c r="C20" s="20"/>
      <c r="D20" s="20"/>
      <c r="E20" s="20"/>
      <c r="F20" s="20"/>
      <c r="G20" s="20"/>
    </row>
    <row r="21" spans="1:13" ht="21.9" customHeight="1">
      <c r="A21" s="182" t="s">
        <v>117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</row>
    <row r="22" spans="1:13" ht="10.5" customHeight="1"/>
    <row r="23" spans="1:13" ht="38.25" customHeight="1">
      <c r="A23" s="27" t="s">
        <v>44</v>
      </c>
      <c r="B23" s="163" t="s">
        <v>64</v>
      </c>
      <c r="C23" s="165"/>
      <c r="D23" s="165"/>
      <c r="E23" s="165"/>
      <c r="F23" s="165"/>
      <c r="G23" s="164"/>
      <c r="H23" s="165" t="s">
        <v>90</v>
      </c>
      <c r="I23" s="165"/>
      <c r="J23" s="165"/>
      <c r="K23" s="165"/>
      <c r="L23" s="165"/>
      <c r="M23" s="164"/>
    </row>
    <row r="24" spans="1:13" ht="20.25" customHeight="1">
      <c r="A24" s="27">
        <v>1</v>
      </c>
      <c r="B24" s="163">
        <v>2</v>
      </c>
      <c r="C24" s="165"/>
      <c r="D24" s="165"/>
      <c r="E24" s="165"/>
      <c r="F24" s="165"/>
      <c r="G24" s="164"/>
      <c r="H24" s="165">
        <v>3</v>
      </c>
      <c r="I24" s="165"/>
      <c r="J24" s="165"/>
      <c r="K24" s="165"/>
      <c r="L24" s="165"/>
      <c r="M24" s="164"/>
    </row>
    <row r="25" spans="1:13" ht="15.75" customHeight="1">
      <c r="A25" s="185" t="s">
        <v>160</v>
      </c>
      <c r="B25" s="185" t="s">
        <v>173</v>
      </c>
      <c r="C25" s="185"/>
      <c r="D25" s="185"/>
      <c r="E25" s="185"/>
      <c r="F25" s="185"/>
      <c r="G25" s="185"/>
      <c r="H25" s="185" t="s">
        <v>158</v>
      </c>
      <c r="I25" s="185"/>
      <c r="J25" s="185"/>
      <c r="K25" s="185"/>
      <c r="L25" s="185"/>
      <c r="M25" s="185"/>
    </row>
    <row r="26" spans="1:13" ht="20.100000000000001" customHeight="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3" ht="1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</row>
    <row r="28" spans="1:13" ht="10.5" customHeight="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 ht="30.75" customHeight="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13" ht="27.6">
      <c r="A30" s="59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>
      <c r="A31" s="37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21.9" customHeight="1">
      <c r="A32" s="186" t="s">
        <v>103</v>
      </c>
      <c r="B32" s="186"/>
      <c r="C32" s="186"/>
      <c r="D32" s="186"/>
      <c r="E32" s="186"/>
      <c r="F32" s="186"/>
      <c r="G32" s="186"/>
      <c r="H32" s="186"/>
    </row>
    <row r="33" spans="1:13" ht="20.100000000000001" customHeight="1">
      <c r="A33" s="15"/>
    </row>
    <row r="34" spans="1:13" ht="63.9" customHeight="1">
      <c r="A34" s="183" t="s">
        <v>75</v>
      </c>
      <c r="B34" s="179" t="s">
        <v>65</v>
      </c>
      <c r="C34" s="181"/>
      <c r="D34" s="141" t="s">
        <v>86</v>
      </c>
      <c r="E34" s="141"/>
      <c r="F34" s="141"/>
      <c r="G34" s="5" t="s">
        <v>88</v>
      </c>
      <c r="H34" s="179" t="s">
        <v>87</v>
      </c>
      <c r="I34" s="180"/>
      <c r="J34" s="181"/>
      <c r="K34" s="141" t="s">
        <v>85</v>
      </c>
      <c r="L34" s="141"/>
      <c r="M34" s="141"/>
    </row>
    <row r="35" spans="1:13" ht="126">
      <c r="A35" s="184"/>
      <c r="B35" s="5" t="s">
        <v>24</v>
      </c>
      <c r="C35" s="5" t="s">
        <v>25</v>
      </c>
      <c r="D35" s="5" t="s">
        <v>79</v>
      </c>
      <c r="E35" s="5" t="s">
        <v>66</v>
      </c>
      <c r="F35" s="5" t="s">
        <v>80</v>
      </c>
      <c r="G35" s="5" t="s">
        <v>79</v>
      </c>
      <c r="H35" s="5" t="s">
        <v>79</v>
      </c>
      <c r="I35" s="5" t="s">
        <v>66</v>
      </c>
      <c r="J35" s="5" t="s">
        <v>80</v>
      </c>
      <c r="K35" s="5" t="s">
        <v>79</v>
      </c>
      <c r="L35" s="5" t="s">
        <v>97</v>
      </c>
      <c r="M35" s="5" t="s">
        <v>80</v>
      </c>
    </row>
    <row r="36" spans="1:13" ht="18" customHeight="1">
      <c r="A36" s="5">
        <v>1</v>
      </c>
      <c r="B36" s="5">
        <v>2</v>
      </c>
      <c r="C36" s="5">
        <v>3</v>
      </c>
      <c r="D36" s="5">
        <v>4</v>
      </c>
      <c r="E36" s="5">
        <v>5</v>
      </c>
      <c r="F36" s="5">
        <v>6</v>
      </c>
      <c r="G36" s="5">
        <v>7</v>
      </c>
      <c r="H36" s="4">
        <v>10</v>
      </c>
      <c r="I36" s="4">
        <v>11</v>
      </c>
      <c r="J36" s="4">
        <v>12</v>
      </c>
      <c r="K36" s="4">
        <v>13</v>
      </c>
      <c r="L36" s="4">
        <v>14</v>
      </c>
      <c r="M36" s="4">
        <v>15</v>
      </c>
    </row>
    <row r="37" spans="1:13" ht="20.100000000000001" customHeight="1">
      <c r="A37" s="6" t="s">
        <v>159</v>
      </c>
      <c r="B37" s="9"/>
      <c r="C37" s="9"/>
      <c r="D37" s="42"/>
      <c r="E37" s="42"/>
      <c r="F37" s="44"/>
      <c r="G37" s="44"/>
      <c r="H37" s="44"/>
      <c r="I37" s="42"/>
      <c r="J37" s="44"/>
      <c r="K37" s="44"/>
      <c r="L37" s="42"/>
      <c r="M37" s="44"/>
    </row>
    <row r="38" spans="1:13" ht="20.100000000000001" customHeight="1">
      <c r="A38" s="6"/>
      <c r="B38" s="9"/>
      <c r="C38" s="9"/>
      <c r="D38" s="42"/>
      <c r="E38" s="42"/>
      <c r="F38" s="44"/>
      <c r="G38" s="42"/>
      <c r="H38" s="44"/>
      <c r="I38" s="42"/>
      <c r="J38" s="44"/>
      <c r="K38" s="44"/>
      <c r="L38" s="42"/>
      <c r="M38" s="44"/>
    </row>
    <row r="39" spans="1:13" ht="20.100000000000001" customHeight="1">
      <c r="A39" s="7" t="s">
        <v>20</v>
      </c>
      <c r="B39" s="47"/>
      <c r="C39" s="47"/>
      <c r="D39" s="48">
        <f>SUM(D37:D38)</f>
        <v>0</v>
      </c>
      <c r="E39" s="43"/>
      <c r="F39" s="45"/>
      <c r="G39" s="53">
        <f>SUM(G37:G38)</f>
        <v>0</v>
      </c>
      <c r="H39" s="53">
        <f>SUM(H37:H38)</f>
        <v>0</v>
      </c>
      <c r="I39" s="48">
        <f>SUM(I37:I38)</f>
        <v>0</v>
      </c>
      <c r="J39" s="45"/>
      <c r="K39" s="53">
        <f>SUM(K37:K38)</f>
        <v>0</v>
      </c>
      <c r="L39" s="48">
        <f>SUM(L37:L38)</f>
        <v>0</v>
      </c>
      <c r="M39" s="45"/>
    </row>
    <row r="40" spans="1:13" ht="20.100000000000001" customHeight="1">
      <c r="A40" s="17"/>
      <c r="B40" s="18"/>
      <c r="C40" s="18"/>
      <c r="D40" s="18"/>
      <c r="E40" s="18"/>
      <c r="F40" s="10"/>
      <c r="G40" s="10"/>
      <c r="H40" s="3"/>
      <c r="I40" s="3"/>
      <c r="J40" s="3"/>
      <c r="K40" s="3"/>
      <c r="L40" s="3"/>
      <c r="M40" s="3"/>
    </row>
    <row r="41" spans="1:13">
      <c r="C41" s="25"/>
      <c r="D41" s="25"/>
      <c r="E41" s="25"/>
    </row>
    <row r="42" spans="1:13">
      <c r="C42" s="25"/>
      <c r="D42" s="25"/>
      <c r="E42" s="25"/>
    </row>
    <row r="43" spans="1:13">
      <c r="C43" s="25"/>
      <c r="D43" s="25"/>
      <c r="E43" s="25"/>
    </row>
    <row r="44" spans="1:13">
      <c r="C44" s="25"/>
      <c r="D44" s="25"/>
      <c r="E44" s="25"/>
    </row>
    <row r="45" spans="1:13">
      <c r="C45" s="25"/>
      <c r="D45" s="25"/>
      <c r="E45" s="25"/>
    </row>
    <row r="46" spans="1:13">
      <c r="C46" s="25"/>
      <c r="D46" s="25"/>
      <c r="E46" s="25"/>
    </row>
    <row r="47" spans="1:13">
      <c r="C47" s="25"/>
      <c r="D47" s="25"/>
      <c r="E47" s="25"/>
    </row>
    <row r="48" spans="1:13">
      <c r="C48" s="25"/>
      <c r="D48" s="25"/>
      <c r="E48" s="25"/>
    </row>
    <row r="49" spans="3:5">
      <c r="C49" s="25"/>
      <c r="D49" s="25"/>
      <c r="E49" s="25"/>
    </row>
    <row r="50" spans="3:5">
      <c r="C50" s="25"/>
      <c r="D50" s="25"/>
      <c r="E50" s="25"/>
    </row>
    <row r="51" spans="3:5">
      <c r="C51" s="25"/>
      <c r="D51" s="25"/>
      <c r="E51" s="25"/>
    </row>
  </sheetData>
  <mergeCells count="75">
    <mergeCell ref="A14:C14"/>
    <mergeCell ref="D15:E15"/>
    <mergeCell ref="L15:M15"/>
    <mergeCell ref="H15:I15"/>
    <mergeCell ref="A1:M1"/>
    <mergeCell ref="A2:M2"/>
    <mergeCell ref="A3:M3"/>
    <mergeCell ref="D9:E9"/>
    <mergeCell ref="F9:G9"/>
    <mergeCell ref="A7:M7"/>
    <mergeCell ref="A9:C9"/>
    <mergeCell ref="A4:M4"/>
    <mergeCell ref="A5:M5"/>
    <mergeCell ref="L9:M9"/>
    <mergeCell ref="H9:I9"/>
    <mergeCell ref="J9:K9"/>
    <mergeCell ref="L11:M11"/>
    <mergeCell ref="F12:G12"/>
    <mergeCell ref="D14:E14"/>
    <mergeCell ref="D11:E11"/>
    <mergeCell ref="H13:I13"/>
    <mergeCell ref="H12:I12"/>
    <mergeCell ref="D10:E10"/>
    <mergeCell ref="D12:E12"/>
    <mergeCell ref="A10:C10"/>
    <mergeCell ref="A12:C12"/>
    <mergeCell ref="A13:C13"/>
    <mergeCell ref="D13:E13"/>
    <mergeCell ref="A11:C11"/>
    <mergeCell ref="H10:I10"/>
    <mergeCell ref="J10:K10"/>
    <mergeCell ref="L10:M10"/>
    <mergeCell ref="L14:M14"/>
    <mergeCell ref="F13:G13"/>
    <mergeCell ref="H14:I14"/>
    <mergeCell ref="F10:G10"/>
    <mergeCell ref="L12:M12"/>
    <mergeCell ref="L13:M13"/>
    <mergeCell ref="F14:G14"/>
    <mergeCell ref="J13:K13"/>
    <mergeCell ref="J11:K11"/>
    <mergeCell ref="F11:G11"/>
    <mergeCell ref="H11:I11"/>
    <mergeCell ref="J12:K12"/>
    <mergeCell ref="J14:K14"/>
    <mergeCell ref="F15:G15"/>
    <mergeCell ref="J15:K15"/>
    <mergeCell ref="H34:J34"/>
    <mergeCell ref="B23:G23"/>
    <mergeCell ref="A21:M21"/>
    <mergeCell ref="H23:M23"/>
    <mergeCell ref="A34:A35"/>
    <mergeCell ref="A25:A29"/>
    <mergeCell ref="B34:C34"/>
    <mergeCell ref="A32:H32"/>
    <mergeCell ref="K34:M34"/>
    <mergeCell ref="D34:F34"/>
    <mergeCell ref="B25:G29"/>
    <mergeCell ref="B24:G24"/>
    <mergeCell ref="H25:M29"/>
    <mergeCell ref="A15:C15"/>
    <mergeCell ref="H24:M24"/>
    <mergeCell ref="D16:E16"/>
    <mergeCell ref="J16:K16"/>
    <mergeCell ref="F17:G17"/>
    <mergeCell ref="L16:M16"/>
    <mergeCell ref="L17:M17"/>
    <mergeCell ref="F16:G16"/>
    <mergeCell ref="A19:M19"/>
    <mergeCell ref="J17:K17"/>
    <mergeCell ref="A17:C17"/>
    <mergeCell ref="D17:E17"/>
    <mergeCell ref="H17:I17"/>
    <mergeCell ref="A16:C16"/>
    <mergeCell ref="H16:I16"/>
  </mergeCells>
  <phoneticPr fontId="3" type="noConversion"/>
  <pageMargins left="0.19685039370078741" right="0.19685039370078741" top="0.86614173228346458" bottom="0.23622047244094491" header="0.27559055118110237" footer="0.15748031496062992"/>
  <pageSetup paperSize="9" scale="62" orientation="landscape" verticalDpi="1200" r:id="rId1"/>
  <headerFooter alignWithMargins="0">
    <oddHeader xml:space="preserve">&amp;C&amp;"Times New Roman,обычный"&amp;14 </oddHeader>
  </headerFooter>
  <rowBreaks count="1" manualBreakCount="1">
    <brk id="31" max="12" man="1"/>
  </rowBreaks>
  <ignoredErrors>
    <ignoredError sqref="D39:G39 H39 K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37"/>
  <sheetViews>
    <sheetView view="pageBreakPreview" zoomScale="70" zoomScaleSheetLayoutView="70" workbookViewId="0">
      <selection activeCell="S10" sqref="S10"/>
    </sheetView>
  </sheetViews>
  <sheetFormatPr defaultColWidth="9.109375" defaultRowHeight="18"/>
  <cols>
    <col min="1" max="1" width="8.33203125" style="2" customWidth="1"/>
    <col min="2" max="2" width="38.44140625" style="2" customWidth="1"/>
    <col min="3" max="6" width="11.33203125" style="2" customWidth="1"/>
    <col min="7" max="7" width="13.88671875" style="2" customWidth="1"/>
    <col min="8" max="9" width="11" style="2" customWidth="1"/>
    <col min="10" max="10" width="14.109375" style="2" customWidth="1"/>
    <col min="11" max="11" width="11" style="2" customWidth="1"/>
    <col min="12" max="12" width="13.109375" style="2" customWidth="1"/>
    <col min="13" max="14" width="11" style="2" customWidth="1"/>
    <col min="15" max="15" width="12.44140625" style="2" customWidth="1"/>
    <col min="16" max="16" width="10.6640625" style="2" customWidth="1"/>
    <col min="17" max="19" width="11" style="2" customWidth="1"/>
    <col min="20" max="20" width="10.5546875" style="2" customWidth="1"/>
    <col min="21" max="22" width="11" style="2" customWidth="1"/>
    <col min="23" max="23" width="7.109375" style="2" customWidth="1"/>
    <col min="24" max="24" width="11" style="2" customWidth="1"/>
    <col min="25" max="25" width="10.44140625" style="2" customWidth="1"/>
    <col min="26" max="29" width="11" style="2" customWidth="1"/>
    <col min="30" max="30" width="8.5546875" style="2" customWidth="1"/>
    <col min="31" max="31" width="12.109375" style="2" customWidth="1"/>
    <col min="32" max="16384" width="9.109375" style="2"/>
  </cols>
  <sheetData>
    <row r="1" spans="1:3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Q1" s="17"/>
      <c r="R1" s="17"/>
      <c r="S1" s="17"/>
      <c r="T1" s="17"/>
      <c r="U1" s="17"/>
      <c r="AB1" s="214"/>
      <c r="AC1" s="215"/>
      <c r="AD1" s="215"/>
      <c r="AE1" s="215"/>
    </row>
    <row r="2" spans="1:31" s="28" customFormat="1" ht="18.75" customHeight="1">
      <c r="B2" s="28" t="s">
        <v>148</v>
      </c>
    </row>
    <row r="3" spans="1:31">
      <c r="A3" s="22"/>
      <c r="B3" s="22"/>
      <c r="C3" s="22"/>
      <c r="D3" s="22"/>
      <c r="E3" s="22"/>
      <c r="F3" s="22"/>
      <c r="G3" s="2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2"/>
      <c r="AE3" s="33" t="s">
        <v>118</v>
      </c>
    </row>
    <row r="4" spans="1:31" ht="30" customHeight="1">
      <c r="A4" s="141" t="s">
        <v>18</v>
      </c>
      <c r="B4" s="141" t="s">
        <v>53</v>
      </c>
      <c r="C4" s="141"/>
      <c r="D4" s="141"/>
      <c r="E4" s="141"/>
      <c r="F4" s="141"/>
      <c r="G4" s="141" t="s">
        <v>19</v>
      </c>
      <c r="H4" s="141"/>
      <c r="I4" s="141"/>
      <c r="J4" s="141"/>
      <c r="K4" s="141"/>
      <c r="L4" s="141" t="s">
        <v>32</v>
      </c>
      <c r="M4" s="141"/>
      <c r="N4" s="141"/>
      <c r="O4" s="141"/>
      <c r="P4" s="141"/>
      <c r="Q4" s="141" t="s">
        <v>63</v>
      </c>
      <c r="R4" s="141"/>
      <c r="S4" s="141"/>
      <c r="T4" s="141"/>
      <c r="U4" s="141"/>
      <c r="V4" s="141" t="s">
        <v>37</v>
      </c>
      <c r="W4" s="141"/>
      <c r="X4" s="141"/>
      <c r="Y4" s="141"/>
      <c r="Z4" s="141"/>
      <c r="AA4" s="141" t="s">
        <v>20</v>
      </c>
      <c r="AB4" s="141"/>
      <c r="AC4" s="141"/>
      <c r="AD4" s="141"/>
      <c r="AE4" s="141"/>
    </row>
    <row r="5" spans="1:31" ht="30" customHeight="1">
      <c r="A5" s="141"/>
      <c r="B5" s="141"/>
      <c r="C5" s="141"/>
      <c r="D5" s="141"/>
      <c r="E5" s="141"/>
      <c r="F5" s="141"/>
      <c r="G5" s="141" t="s">
        <v>31</v>
      </c>
      <c r="H5" s="141" t="s">
        <v>33</v>
      </c>
      <c r="I5" s="141"/>
      <c r="J5" s="141"/>
      <c r="K5" s="141"/>
      <c r="L5" s="141" t="s">
        <v>31</v>
      </c>
      <c r="M5" s="141" t="s">
        <v>33</v>
      </c>
      <c r="N5" s="141"/>
      <c r="O5" s="141"/>
      <c r="P5" s="141"/>
      <c r="Q5" s="141" t="s">
        <v>31</v>
      </c>
      <c r="R5" s="141" t="s">
        <v>33</v>
      </c>
      <c r="S5" s="141"/>
      <c r="T5" s="141"/>
      <c r="U5" s="141"/>
      <c r="V5" s="141" t="s">
        <v>31</v>
      </c>
      <c r="W5" s="141" t="s">
        <v>33</v>
      </c>
      <c r="X5" s="141"/>
      <c r="Y5" s="141"/>
      <c r="Z5" s="141"/>
      <c r="AA5" s="141" t="s">
        <v>31</v>
      </c>
      <c r="AB5" s="141" t="s">
        <v>33</v>
      </c>
      <c r="AC5" s="141"/>
      <c r="AD5" s="141"/>
      <c r="AE5" s="141"/>
    </row>
    <row r="6" spans="1:31" ht="39.9" customHeight="1">
      <c r="A6" s="141"/>
      <c r="B6" s="141"/>
      <c r="C6" s="141"/>
      <c r="D6" s="141"/>
      <c r="E6" s="141"/>
      <c r="F6" s="141"/>
      <c r="G6" s="141"/>
      <c r="H6" s="5" t="s">
        <v>27</v>
      </c>
      <c r="I6" s="5" t="s">
        <v>28</v>
      </c>
      <c r="J6" s="5" t="s">
        <v>26</v>
      </c>
      <c r="K6" s="5" t="s">
        <v>23</v>
      </c>
      <c r="L6" s="141"/>
      <c r="M6" s="5" t="s">
        <v>27</v>
      </c>
      <c r="N6" s="5" t="s">
        <v>28</v>
      </c>
      <c r="O6" s="5" t="s">
        <v>26</v>
      </c>
      <c r="P6" s="5" t="s">
        <v>23</v>
      </c>
      <c r="Q6" s="141"/>
      <c r="R6" s="5" t="s">
        <v>27</v>
      </c>
      <c r="S6" s="5" t="s">
        <v>28</v>
      </c>
      <c r="T6" s="5" t="s">
        <v>26</v>
      </c>
      <c r="U6" s="5" t="s">
        <v>23</v>
      </c>
      <c r="V6" s="141"/>
      <c r="W6" s="5" t="s">
        <v>27</v>
      </c>
      <c r="X6" s="5" t="s">
        <v>28</v>
      </c>
      <c r="Y6" s="5" t="s">
        <v>26</v>
      </c>
      <c r="Z6" s="5" t="s">
        <v>23</v>
      </c>
      <c r="AA6" s="141"/>
      <c r="AB6" s="5" t="s">
        <v>27</v>
      </c>
      <c r="AC6" s="5" t="s">
        <v>28</v>
      </c>
      <c r="AD6" s="5" t="s">
        <v>26</v>
      </c>
      <c r="AE6" s="5" t="s">
        <v>23</v>
      </c>
    </row>
    <row r="7" spans="1:31" ht="18" customHeight="1">
      <c r="A7" s="5">
        <v>1</v>
      </c>
      <c r="B7" s="141">
        <v>2</v>
      </c>
      <c r="C7" s="141"/>
      <c r="D7" s="141"/>
      <c r="E7" s="141"/>
      <c r="F7" s="141"/>
      <c r="G7" s="5">
        <v>3</v>
      </c>
      <c r="H7" s="5">
        <v>4</v>
      </c>
      <c r="I7" s="5">
        <v>5</v>
      </c>
      <c r="J7" s="5">
        <v>6</v>
      </c>
      <c r="K7" s="5">
        <v>7</v>
      </c>
      <c r="L7" s="5">
        <v>8</v>
      </c>
      <c r="M7" s="5">
        <v>9</v>
      </c>
      <c r="N7" s="5">
        <v>10</v>
      </c>
      <c r="O7" s="5">
        <v>11</v>
      </c>
      <c r="P7" s="5">
        <v>12</v>
      </c>
      <c r="Q7" s="5">
        <v>13</v>
      </c>
      <c r="R7" s="5">
        <v>14</v>
      </c>
      <c r="S7" s="5">
        <v>15</v>
      </c>
      <c r="T7" s="5">
        <v>16</v>
      </c>
      <c r="U7" s="5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  <c r="AB7" s="4">
        <v>24</v>
      </c>
      <c r="AC7" s="4">
        <v>25</v>
      </c>
      <c r="AD7" s="4">
        <v>26</v>
      </c>
      <c r="AE7" s="4">
        <v>27</v>
      </c>
    </row>
    <row r="8" spans="1:31">
      <c r="A8" s="40">
        <v>1</v>
      </c>
      <c r="B8" s="203" t="s">
        <v>155</v>
      </c>
      <c r="C8" s="203"/>
      <c r="D8" s="203"/>
      <c r="E8" s="203"/>
      <c r="F8" s="203"/>
      <c r="G8" s="49">
        <f>SUM(H8,I8,J8,K8)</f>
        <v>0</v>
      </c>
      <c r="H8" s="42"/>
      <c r="I8" s="42"/>
      <c r="J8" s="42"/>
      <c r="K8" s="42"/>
      <c r="L8" s="54">
        <f>SUM(M8,N8,O8,P8)</f>
        <v>5627.7</v>
      </c>
      <c r="M8" s="44">
        <v>3756.5</v>
      </c>
      <c r="N8" s="44">
        <v>1171.2</v>
      </c>
      <c r="O8" s="44">
        <v>700</v>
      </c>
      <c r="P8" s="44"/>
      <c r="Q8" s="54">
        <f>SUM(R8,S8,T8,U8)</f>
        <v>600</v>
      </c>
      <c r="R8" s="44">
        <v>300</v>
      </c>
      <c r="S8" s="44">
        <v>300</v>
      </c>
      <c r="T8" s="44"/>
      <c r="U8" s="44"/>
      <c r="V8" s="54">
        <f>SUM(W8,X8,Y8,Z8)</f>
        <v>0</v>
      </c>
      <c r="W8" s="44"/>
      <c r="X8" s="44"/>
      <c r="Y8" s="44"/>
      <c r="Z8" s="44"/>
      <c r="AA8" s="54">
        <f>SUM(AB8,AC8,AD8,AE8)</f>
        <v>6227.7</v>
      </c>
      <c r="AB8" s="44">
        <f t="shared" ref="AB8:AE12" si="0">SUM(H8,M8,R8,W8)</f>
        <v>4056.5</v>
      </c>
      <c r="AC8" s="44">
        <f t="shared" si="0"/>
        <v>1471.2</v>
      </c>
      <c r="AD8" s="44">
        <f t="shared" si="0"/>
        <v>700</v>
      </c>
      <c r="AE8" s="44">
        <f t="shared" si="0"/>
        <v>0</v>
      </c>
    </row>
    <row r="9" spans="1:31">
      <c r="A9" s="40">
        <v>2</v>
      </c>
      <c r="B9" s="203"/>
      <c r="C9" s="203"/>
      <c r="D9" s="203"/>
      <c r="E9" s="203"/>
      <c r="F9" s="203"/>
      <c r="G9" s="49">
        <f>SUM(H9,I9,J9,K9)</f>
        <v>0</v>
      </c>
      <c r="H9" s="42"/>
      <c r="I9" s="42"/>
      <c r="J9" s="42"/>
      <c r="K9" s="42"/>
      <c r="L9" s="54">
        <f>SUM(M9,N9,O9,P9)</f>
        <v>0</v>
      </c>
      <c r="M9" s="44"/>
      <c r="N9" s="44"/>
      <c r="O9" s="44"/>
      <c r="P9" s="44"/>
      <c r="Q9" s="54">
        <f>SUM(R9,S9,T9,U9)</f>
        <v>0</v>
      </c>
      <c r="R9" s="44"/>
      <c r="S9" s="44"/>
      <c r="T9" s="44"/>
      <c r="U9" s="44"/>
      <c r="V9" s="54">
        <f>SUM(W9,X9,Y9,Z9)</f>
        <v>0</v>
      </c>
      <c r="W9" s="44"/>
      <c r="X9" s="44"/>
      <c r="Y9" s="44"/>
      <c r="Z9" s="44"/>
      <c r="AA9" s="54">
        <f>SUM(AB9,AC9,AD9,AE9)</f>
        <v>0</v>
      </c>
      <c r="AB9" s="44">
        <f t="shared" si="0"/>
        <v>0</v>
      </c>
      <c r="AC9" s="44">
        <f t="shared" si="0"/>
        <v>0</v>
      </c>
      <c r="AD9" s="44">
        <f t="shared" si="0"/>
        <v>0</v>
      </c>
      <c r="AE9" s="44">
        <f t="shared" si="0"/>
        <v>0</v>
      </c>
    </row>
    <row r="10" spans="1:31">
      <c r="A10" s="40">
        <v>3</v>
      </c>
      <c r="B10" s="203"/>
      <c r="C10" s="203"/>
      <c r="D10" s="203"/>
      <c r="E10" s="203"/>
      <c r="F10" s="203"/>
      <c r="G10" s="49">
        <f>SUM(H10,I10,J10,K10)</f>
        <v>0</v>
      </c>
      <c r="H10" s="42"/>
      <c r="I10" s="42"/>
      <c r="J10" s="42"/>
      <c r="K10" s="42"/>
      <c r="L10" s="54">
        <f>SUM(M10,N10,O10,P10)</f>
        <v>0</v>
      </c>
      <c r="M10" s="44"/>
      <c r="N10" s="44"/>
      <c r="O10" s="44"/>
      <c r="P10" s="44"/>
      <c r="Q10" s="54">
        <f>SUM(R10,S10,T10,U10)</f>
        <v>0</v>
      </c>
      <c r="R10" s="44"/>
      <c r="S10" s="44"/>
      <c r="T10" s="44"/>
      <c r="U10" s="44"/>
      <c r="V10" s="54">
        <f>SUM(W10,X10,Y10,Z10)</f>
        <v>0</v>
      </c>
      <c r="W10" s="44"/>
      <c r="X10" s="44"/>
      <c r="Y10" s="44"/>
      <c r="Z10" s="44"/>
      <c r="AA10" s="54">
        <f>SUM(AB10,AC10,AD10,AE10)</f>
        <v>0</v>
      </c>
      <c r="AB10" s="44">
        <f t="shared" si="0"/>
        <v>0</v>
      </c>
      <c r="AC10" s="44">
        <f t="shared" si="0"/>
        <v>0</v>
      </c>
      <c r="AD10" s="44">
        <f t="shared" si="0"/>
        <v>0</v>
      </c>
      <c r="AE10" s="44">
        <f t="shared" si="0"/>
        <v>0</v>
      </c>
    </row>
    <row r="11" spans="1:31">
      <c r="A11" s="40">
        <v>4</v>
      </c>
      <c r="B11" s="203"/>
      <c r="C11" s="203"/>
      <c r="D11" s="203"/>
      <c r="E11" s="203"/>
      <c r="F11" s="203"/>
      <c r="G11" s="49"/>
      <c r="H11" s="42"/>
      <c r="I11" s="42"/>
      <c r="J11" s="42"/>
      <c r="K11" s="42"/>
      <c r="L11" s="54">
        <f>SUM(M11,N11,O11,P11)</f>
        <v>0</v>
      </c>
      <c r="M11" s="44"/>
      <c r="N11" s="44"/>
      <c r="O11" s="44"/>
      <c r="P11" s="44"/>
      <c r="Q11" s="54"/>
      <c r="R11" s="44"/>
      <c r="S11" s="44"/>
      <c r="T11" s="44"/>
      <c r="U11" s="44"/>
      <c r="V11" s="54"/>
      <c r="W11" s="44"/>
      <c r="X11" s="44"/>
      <c r="Y11" s="44"/>
      <c r="Z11" s="44"/>
      <c r="AA11" s="54">
        <f>SUM(AB11,AC11,AD11,AE11)</f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</row>
    <row r="12" spans="1:31" ht="20.100000000000001" customHeight="1">
      <c r="A12" s="40"/>
      <c r="B12" s="185"/>
      <c r="C12" s="185"/>
      <c r="D12" s="185"/>
      <c r="E12" s="185"/>
      <c r="F12" s="185"/>
      <c r="G12" s="49">
        <f>SUM(H12,I12,J12,K12)</f>
        <v>0</v>
      </c>
      <c r="H12" s="42"/>
      <c r="I12" s="42"/>
      <c r="J12" s="42"/>
      <c r="K12" s="42"/>
      <c r="L12" s="54">
        <f>SUM(M12,N12,O12,P12)</f>
        <v>0</v>
      </c>
      <c r="M12" s="44"/>
      <c r="N12" s="44"/>
      <c r="O12" s="44"/>
      <c r="P12" s="44"/>
      <c r="Q12" s="54">
        <f>SUM(R12,S12,T12,U12)</f>
        <v>0</v>
      </c>
      <c r="R12" s="44"/>
      <c r="S12" s="44"/>
      <c r="T12" s="44"/>
      <c r="U12" s="44"/>
      <c r="V12" s="54">
        <f>SUM(W12,X12,Y12,Z12)</f>
        <v>0</v>
      </c>
      <c r="W12" s="44"/>
      <c r="X12" s="44"/>
      <c r="Y12" s="44"/>
      <c r="Z12" s="44"/>
      <c r="AA12" s="54">
        <f>SUM(AB12,AC12,AD12,AE12)</f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</row>
    <row r="13" spans="1:31" ht="20.100000000000001" customHeight="1">
      <c r="A13" s="211" t="s">
        <v>20</v>
      </c>
      <c r="B13" s="212"/>
      <c r="C13" s="212"/>
      <c r="D13" s="212"/>
      <c r="E13" s="212"/>
      <c r="F13" s="213"/>
      <c r="G13" s="48">
        <f t="shared" ref="G13:AE13" si="1">SUM(G8:G12)</f>
        <v>0</v>
      </c>
      <c r="H13" s="48">
        <f t="shared" si="1"/>
        <v>0</v>
      </c>
      <c r="I13" s="48">
        <f t="shared" si="1"/>
        <v>0</v>
      </c>
      <c r="J13" s="48">
        <f t="shared" si="1"/>
        <v>0</v>
      </c>
      <c r="K13" s="48">
        <f t="shared" si="1"/>
        <v>0</v>
      </c>
      <c r="L13" s="53">
        <f t="shared" si="1"/>
        <v>5627.7</v>
      </c>
      <c r="M13" s="53">
        <f t="shared" si="1"/>
        <v>3756.5</v>
      </c>
      <c r="N13" s="53">
        <f t="shared" si="1"/>
        <v>1171.2</v>
      </c>
      <c r="O13" s="53">
        <f t="shared" si="1"/>
        <v>700</v>
      </c>
      <c r="P13" s="53">
        <f t="shared" si="1"/>
        <v>0</v>
      </c>
      <c r="Q13" s="53">
        <f t="shared" si="1"/>
        <v>600</v>
      </c>
      <c r="R13" s="53">
        <f t="shared" si="1"/>
        <v>300</v>
      </c>
      <c r="S13" s="53">
        <f t="shared" si="1"/>
        <v>300</v>
      </c>
      <c r="T13" s="53">
        <f t="shared" si="1"/>
        <v>0</v>
      </c>
      <c r="U13" s="53">
        <f t="shared" si="1"/>
        <v>0</v>
      </c>
      <c r="V13" s="53">
        <f t="shared" si="1"/>
        <v>0</v>
      </c>
      <c r="W13" s="53">
        <f t="shared" si="1"/>
        <v>0</v>
      </c>
      <c r="X13" s="53">
        <f t="shared" si="1"/>
        <v>0</v>
      </c>
      <c r="Y13" s="53">
        <f t="shared" si="1"/>
        <v>0</v>
      </c>
      <c r="Z13" s="53">
        <f t="shared" si="1"/>
        <v>0</v>
      </c>
      <c r="AA13" s="53">
        <f t="shared" si="1"/>
        <v>6227.7</v>
      </c>
      <c r="AB13" s="53">
        <f t="shared" si="1"/>
        <v>4056.5</v>
      </c>
      <c r="AC13" s="53">
        <f t="shared" si="1"/>
        <v>1471.2</v>
      </c>
      <c r="AD13" s="53">
        <f t="shared" si="1"/>
        <v>700</v>
      </c>
      <c r="AE13" s="53">
        <f t="shared" si="1"/>
        <v>0</v>
      </c>
    </row>
    <row r="14" spans="1:31" ht="20.100000000000001" customHeight="1">
      <c r="A14" s="171" t="s">
        <v>21</v>
      </c>
      <c r="B14" s="172"/>
      <c r="C14" s="172"/>
      <c r="D14" s="172"/>
      <c r="E14" s="172"/>
      <c r="F14" s="173"/>
      <c r="G14" s="50">
        <f>G13/AA13*100</f>
        <v>0</v>
      </c>
      <c r="H14" s="46"/>
      <c r="I14" s="46"/>
      <c r="J14" s="46"/>
      <c r="K14" s="46"/>
      <c r="L14" s="50">
        <f>L13/AA13*100</f>
        <v>90.365624548388652</v>
      </c>
      <c r="M14" s="46"/>
      <c r="N14" s="46"/>
      <c r="O14" s="46"/>
      <c r="P14" s="46"/>
      <c r="Q14" s="50">
        <f>Q13/AA13*100</f>
        <v>9.6343754516113496</v>
      </c>
      <c r="R14" s="46"/>
      <c r="S14" s="46"/>
      <c r="T14" s="46"/>
      <c r="U14" s="46"/>
      <c r="V14" s="50">
        <f>V13/AA13*100</f>
        <v>0</v>
      </c>
      <c r="W14" s="5"/>
      <c r="X14" s="5"/>
      <c r="Y14" s="5"/>
      <c r="Z14" s="5"/>
      <c r="AA14" s="50">
        <f>SUM(G14,L14,Q14,V14)</f>
        <v>100</v>
      </c>
      <c r="AB14" s="5"/>
      <c r="AC14" s="5"/>
      <c r="AD14" s="5"/>
      <c r="AE14" s="5"/>
    </row>
    <row r="15" spans="1:31" ht="20.100000000000001" customHeight="1">
      <c r="A15" s="32"/>
      <c r="B15" s="32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2"/>
      <c r="T15" s="32"/>
      <c r="U15" s="32"/>
      <c r="V15" s="32"/>
      <c r="W15" s="39"/>
      <c r="X15" s="32"/>
      <c r="Y15" s="32"/>
      <c r="Z15" s="32"/>
      <c r="AA15" s="32"/>
    </row>
    <row r="16" spans="1:31" ht="20.100000000000001" customHeight="1">
      <c r="A16" s="13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31" s="28" customFormat="1" ht="20.100000000000001" customHeight="1">
      <c r="B17" s="28" t="s">
        <v>149</v>
      </c>
    </row>
    <row r="18" spans="1:31" s="34" customFormat="1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K18" s="2"/>
      <c r="AE18" s="33" t="s">
        <v>81</v>
      </c>
    </row>
    <row r="19" spans="1:31" s="35" customFormat="1" ht="34.5" customHeight="1">
      <c r="A19" s="148" t="s">
        <v>18</v>
      </c>
      <c r="B19" s="141" t="s">
        <v>62</v>
      </c>
      <c r="C19" s="141" t="s">
        <v>68</v>
      </c>
      <c r="D19" s="141"/>
      <c r="E19" s="141" t="s">
        <v>51</v>
      </c>
      <c r="F19" s="141"/>
      <c r="G19" s="141" t="s">
        <v>52</v>
      </c>
      <c r="H19" s="141"/>
      <c r="I19" s="141" t="s">
        <v>58</v>
      </c>
      <c r="J19" s="141"/>
      <c r="K19" s="141" t="s">
        <v>43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 t="s">
        <v>69</v>
      </c>
      <c r="V19" s="141"/>
      <c r="W19" s="141"/>
      <c r="X19" s="141"/>
      <c r="Y19" s="141"/>
      <c r="Z19" s="141" t="s">
        <v>76</v>
      </c>
      <c r="AA19" s="141"/>
      <c r="AB19" s="141"/>
      <c r="AC19" s="141"/>
      <c r="AD19" s="141"/>
      <c r="AE19" s="141"/>
    </row>
    <row r="20" spans="1:31" s="35" customFormat="1" ht="63.75" customHeight="1">
      <c r="A20" s="148"/>
      <c r="B20" s="141"/>
      <c r="C20" s="141"/>
      <c r="D20" s="141"/>
      <c r="E20" s="141"/>
      <c r="F20" s="141"/>
      <c r="G20" s="141"/>
      <c r="H20" s="141"/>
      <c r="I20" s="141"/>
      <c r="J20" s="141"/>
      <c r="K20" s="141" t="s">
        <v>71</v>
      </c>
      <c r="L20" s="141"/>
      <c r="M20" s="141" t="s">
        <v>72</v>
      </c>
      <c r="N20" s="141"/>
      <c r="O20" s="141" t="s">
        <v>67</v>
      </c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</row>
    <row r="21" spans="1:31" s="36" customFormat="1" ht="82.5" customHeight="1">
      <c r="A21" s="148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 t="s">
        <v>59</v>
      </c>
      <c r="P21" s="141"/>
      <c r="Q21" s="141" t="s">
        <v>60</v>
      </c>
      <c r="R21" s="141"/>
      <c r="S21" s="141" t="s">
        <v>61</v>
      </c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</row>
    <row r="22" spans="1:31" s="35" customFormat="1" ht="18" customHeight="1">
      <c r="A22" s="4">
        <v>1</v>
      </c>
      <c r="B22" s="5">
        <v>2</v>
      </c>
      <c r="C22" s="141">
        <v>3</v>
      </c>
      <c r="D22" s="141"/>
      <c r="E22" s="141">
        <v>4</v>
      </c>
      <c r="F22" s="141"/>
      <c r="G22" s="141">
        <v>5</v>
      </c>
      <c r="H22" s="141"/>
      <c r="I22" s="141">
        <v>6</v>
      </c>
      <c r="J22" s="141"/>
      <c r="K22" s="179">
        <v>7</v>
      </c>
      <c r="L22" s="181"/>
      <c r="M22" s="179">
        <v>8</v>
      </c>
      <c r="N22" s="181"/>
      <c r="O22" s="141">
        <v>9</v>
      </c>
      <c r="P22" s="141"/>
      <c r="Q22" s="148">
        <v>10</v>
      </c>
      <c r="R22" s="148"/>
      <c r="S22" s="141">
        <v>11</v>
      </c>
      <c r="T22" s="141"/>
      <c r="U22" s="141">
        <v>12</v>
      </c>
      <c r="V22" s="141"/>
      <c r="W22" s="141"/>
      <c r="X22" s="141"/>
      <c r="Y22" s="141"/>
      <c r="Z22" s="141">
        <v>13</v>
      </c>
      <c r="AA22" s="141"/>
      <c r="AB22" s="141"/>
      <c r="AC22" s="141"/>
      <c r="AD22" s="141"/>
      <c r="AE22" s="141"/>
    </row>
    <row r="23" spans="1:31" s="35" customFormat="1">
      <c r="A23" s="40"/>
      <c r="B23" s="41"/>
      <c r="C23" s="206"/>
      <c r="D23" s="206"/>
      <c r="E23" s="199"/>
      <c r="F23" s="199"/>
      <c r="G23" s="199"/>
      <c r="H23" s="199"/>
      <c r="I23" s="199"/>
      <c r="J23" s="199"/>
      <c r="K23" s="207"/>
      <c r="L23" s="208"/>
      <c r="M23" s="209">
        <f t="shared" ref="M23:M29" si="2">SUM(O23,Q23,S23)</f>
        <v>0</v>
      </c>
      <c r="N23" s="210"/>
      <c r="O23" s="199"/>
      <c r="P23" s="199"/>
      <c r="Q23" s="199"/>
      <c r="R23" s="199"/>
      <c r="S23" s="199"/>
      <c r="T23" s="199"/>
      <c r="U23" s="203"/>
      <c r="V23" s="203"/>
      <c r="W23" s="203"/>
      <c r="X23" s="203"/>
      <c r="Y23" s="203"/>
      <c r="Z23" s="185"/>
      <c r="AA23" s="185"/>
      <c r="AB23" s="185"/>
      <c r="AC23" s="185"/>
      <c r="AD23" s="185"/>
      <c r="AE23" s="185"/>
    </row>
    <row r="24" spans="1:31" s="35" customFormat="1" ht="20.100000000000001" customHeight="1">
      <c r="A24" s="40"/>
      <c r="B24" s="41"/>
      <c r="C24" s="206"/>
      <c r="D24" s="206"/>
      <c r="E24" s="199"/>
      <c r="F24" s="199"/>
      <c r="G24" s="199"/>
      <c r="H24" s="199"/>
      <c r="I24" s="199"/>
      <c r="J24" s="199"/>
      <c r="K24" s="207"/>
      <c r="L24" s="208"/>
      <c r="M24" s="209">
        <f t="shared" si="2"/>
        <v>0</v>
      </c>
      <c r="N24" s="210"/>
      <c r="O24" s="199"/>
      <c r="P24" s="199"/>
      <c r="Q24" s="199"/>
      <c r="R24" s="199"/>
      <c r="S24" s="199"/>
      <c r="T24" s="199"/>
      <c r="U24" s="203"/>
      <c r="V24" s="203"/>
      <c r="W24" s="203"/>
      <c r="X24" s="203"/>
      <c r="Y24" s="203"/>
      <c r="Z24" s="185"/>
      <c r="AA24" s="185"/>
      <c r="AB24" s="185"/>
      <c r="AC24" s="185"/>
      <c r="AD24" s="185"/>
      <c r="AE24" s="185"/>
    </row>
    <row r="25" spans="1:31" s="35" customFormat="1" ht="20.100000000000001" customHeight="1">
      <c r="A25" s="40"/>
      <c r="B25" s="41"/>
      <c r="C25" s="206"/>
      <c r="D25" s="206"/>
      <c r="E25" s="199"/>
      <c r="F25" s="199"/>
      <c r="G25" s="199"/>
      <c r="H25" s="199"/>
      <c r="I25" s="199"/>
      <c r="J25" s="199"/>
      <c r="K25" s="207"/>
      <c r="L25" s="208"/>
      <c r="M25" s="209">
        <f t="shared" si="2"/>
        <v>0</v>
      </c>
      <c r="N25" s="210"/>
      <c r="O25" s="199"/>
      <c r="P25" s="199"/>
      <c r="Q25" s="199"/>
      <c r="R25" s="199"/>
      <c r="S25" s="199"/>
      <c r="T25" s="199"/>
      <c r="U25" s="203"/>
      <c r="V25" s="203"/>
      <c r="W25" s="203"/>
      <c r="X25" s="203"/>
      <c r="Y25" s="203"/>
      <c r="Z25" s="185"/>
      <c r="AA25" s="185"/>
      <c r="AB25" s="185"/>
      <c r="AC25" s="185"/>
      <c r="AD25" s="185"/>
      <c r="AE25" s="185"/>
    </row>
    <row r="26" spans="1:31" s="35" customFormat="1" ht="20.100000000000001" customHeight="1">
      <c r="A26" s="40"/>
      <c r="B26" s="41"/>
      <c r="C26" s="206"/>
      <c r="D26" s="206"/>
      <c r="E26" s="199"/>
      <c r="F26" s="199"/>
      <c r="G26" s="199"/>
      <c r="H26" s="199"/>
      <c r="I26" s="199"/>
      <c r="J26" s="199"/>
      <c r="K26" s="207"/>
      <c r="L26" s="208"/>
      <c r="M26" s="209">
        <f t="shared" si="2"/>
        <v>0</v>
      </c>
      <c r="N26" s="210"/>
      <c r="O26" s="199"/>
      <c r="P26" s="199"/>
      <c r="Q26" s="199"/>
      <c r="R26" s="199"/>
      <c r="S26" s="199"/>
      <c r="T26" s="199"/>
      <c r="U26" s="203"/>
      <c r="V26" s="203"/>
      <c r="W26" s="203"/>
      <c r="X26" s="203"/>
      <c r="Y26" s="203"/>
      <c r="Z26" s="185"/>
      <c r="AA26" s="185"/>
      <c r="AB26" s="185"/>
      <c r="AC26" s="185"/>
      <c r="AD26" s="185"/>
      <c r="AE26" s="185"/>
    </row>
    <row r="27" spans="1:31" s="35" customFormat="1" ht="20.100000000000001" customHeight="1">
      <c r="A27" s="40"/>
      <c r="B27" s="41"/>
      <c r="C27" s="206"/>
      <c r="D27" s="206"/>
      <c r="E27" s="199"/>
      <c r="F27" s="199"/>
      <c r="G27" s="199"/>
      <c r="H27" s="199"/>
      <c r="I27" s="199"/>
      <c r="J27" s="199"/>
      <c r="K27" s="207"/>
      <c r="L27" s="208"/>
      <c r="M27" s="209">
        <f t="shared" si="2"/>
        <v>0</v>
      </c>
      <c r="N27" s="210"/>
      <c r="O27" s="199"/>
      <c r="P27" s="199"/>
      <c r="Q27" s="199"/>
      <c r="R27" s="199"/>
      <c r="S27" s="199"/>
      <c r="T27" s="199"/>
      <c r="U27" s="203"/>
      <c r="V27" s="203"/>
      <c r="W27" s="203"/>
      <c r="X27" s="203"/>
      <c r="Y27" s="203"/>
      <c r="Z27" s="185"/>
      <c r="AA27" s="185"/>
      <c r="AB27" s="185"/>
      <c r="AC27" s="185"/>
      <c r="AD27" s="185"/>
      <c r="AE27" s="185"/>
    </row>
    <row r="28" spans="1:31" s="35" customFormat="1" ht="20.100000000000001" customHeight="1">
      <c r="A28" s="40"/>
      <c r="B28" s="41"/>
      <c r="C28" s="206"/>
      <c r="D28" s="206"/>
      <c r="E28" s="199"/>
      <c r="F28" s="199"/>
      <c r="G28" s="199"/>
      <c r="H28" s="199"/>
      <c r="I28" s="199"/>
      <c r="J28" s="199"/>
      <c r="K28" s="207"/>
      <c r="L28" s="208"/>
      <c r="M28" s="209">
        <f t="shared" si="2"/>
        <v>0</v>
      </c>
      <c r="N28" s="210"/>
      <c r="O28" s="199"/>
      <c r="P28" s="199"/>
      <c r="Q28" s="199"/>
      <c r="R28" s="199"/>
      <c r="S28" s="199"/>
      <c r="T28" s="199"/>
      <c r="U28" s="203"/>
      <c r="V28" s="203"/>
      <c r="W28" s="203"/>
      <c r="X28" s="203"/>
      <c r="Y28" s="203"/>
      <c r="Z28" s="185"/>
      <c r="AA28" s="185"/>
      <c r="AB28" s="185"/>
      <c r="AC28" s="185"/>
      <c r="AD28" s="185"/>
      <c r="AE28" s="185"/>
    </row>
    <row r="29" spans="1:31" s="35" customFormat="1" ht="20.100000000000001" customHeight="1">
      <c r="A29" s="40"/>
      <c r="B29" s="41"/>
      <c r="C29" s="206"/>
      <c r="D29" s="206"/>
      <c r="E29" s="199"/>
      <c r="F29" s="199"/>
      <c r="G29" s="199"/>
      <c r="H29" s="199"/>
      <c r="I29" s="199"/>
      <c r="J29" s="199"/>
      <c r="K29" s="207"/>
      <c r="L29" s="208"/>
      <c r="M29" s="209">
        <f t="shared" si="2"/>
        <v>0</v>
      </c>
      <c r="N29" s="210"/>
      <c r="O29" s="199"/>
      <c r="P29" s="199"/>
      <c r="Q29" s="199"/>
      <c r="R29" s="199"/>
      <c r="S29" s="199"/>
      <c r="T29" s="199"/>
      <c r="U29" s="203"/>
      <c r="V29" s="203"/>
      <c r="W29" s="203"/>
      <c r="X29" s="203"/>
      <c r="Y29" s="203"/>
      <c r="Z29" s="185"/>
      <c r="AA29" s="185"/>
      <c r="AB29" s="185"/>
      <c r="AC29" s="185"/>
      <c r="AD29" s="185"/>
      <c r="AE29" s="185"/>
    </row>
    <row r="30" spans="1:31" s="35" customFormat="1" ht="20.100000000000001" customHeight="1">
      <c r="A30" s="156" t="s">
        <v>20</v>
      </c>
      <c r="B30" s="145"/>
      <c r="C30" s="145"/>
      <c r="D30" s="146"/>
      <c r="E30" s="201">
        <f>SUM(E23:E29)</f>
        <v>0</v>
      </c>
      <c r="F30" s="201"/>
      <c r="G30" s="201">
        <f>SUM(G23:G29)</f>
        <v>0</v>
      </c>
      <c r="H30" s="201"/>
      <c r="I30" s="201">
        <f>SUM(I23:I29)</f>
        <v>0</v>
      </c>
      <c r="J30" s="201"/>
      <c r="K30" s="201">
        <f>SUM(K23:K29)</f>
        <v>0</v>
      </c>
      <c r="L30" s="201"/>
      <c r="M30" s="201">
        <f>SUM(M23:M29)</f>
        <v>0</v>
      </c>
      <c r="N30" s="201"/>
      <c r="O30" s="201">
        <f>SUM(O23:O29)</f>
        <v>0</v>
      </c>
      <c r="P30" s="201"/>
      <c r="Q30" s="201">
        <f>SUM(Q23:Q29)</f>
        <v>0</v>
      </c>
      <c r="R30" s="201"/>
      <c r="S30" s="201">
        <f>SUM(S23:S29)</f>
        <v>0</v>
      </c>
      <c r="T30" s="201"/>
      <c r="U30" s="202"/>
      <c r="V30" s="202"/>
      <c r="W30" s="202"/>
      <c r="X30" s="202"/>
      <c r="Y30" s="202"/>
      <c r="Z30" s="200"/>
      <c r="AA30" s="200"/>
      <c r="AB30" s="200"/>
      <c r="AC30" s="200"/>
      <c r="AD30" s="200"/>
      <c r="AE30" s="200"/>
    </row>
    <row r="31" spans="1:31" ht="20.100000000000001" customHeight="1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31" ht="20.100000000000001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25.2">
      <c r="A35"/>
      <c r="B35" s="204" t="s">
        <v>162</v>
      </c>
      <c r="C35" s="204"/>
      <c r="D35" s="204"/>
      <c r="E35" s="204"/>
      <c r="F35" s="204"/>
      <c r="G35" s="204"/>
      <c r="H35" s="204"/>
      <c r="I35" s="62"/>
      <c r="J35" s="62"/>
      <c r="K35" s="62"/>
      <c r="L35" s="205" t="s">
        <v>54</v>
      </c>
      <c r="M35" s="205"/>
      <c r="N35" s="205"/>
      <c r="O35" s="205"/>
      <c r="P35" s="205"/>
      <c r="Q35" s="63"/>
      <c r="R35" s="63"/>
      <c r="S35" s="63"/>
      <c r="T35" s="63"/>
      <c r="U35" s="63"/>
      <c r="V35" s="197" t="s">
        <v>163</v>
      </c>
      <c r="W35" s="198"/>
      <c r="X35" s="198"/>
      <c r="Y35" s="198"/>
      <c r="Z35" s="198"/>
    </row>
    <row r="36" spans="1:26" ht="25.2">
      <c r="A36"/>
      <c r="B36" s="162" t="s">
        <v>29</v>
      </c>
      <c r="C36" s="162"/>
      <c r="D36" s="162"/>
      <c r="E36" s="162"/>
      <c r="F36" s="162"/>
      <c r="G36" s="162"/>
      <c r="H36" s="162"/>
      <c r="I36" s="64"/>
      <c r="J36" s="64"/>
      <c r="K36" s="64"/>
      <c r="L36" s="65"/>
      <c r="M36" s="60"/>
      <c r="N36" s="61" t="s">
        <v>30</v>
      </c>
      <c r="O36" s="60"/>
      <c r="P36" s="65"/>
      <c r="Q36" s="64"/>
      <c r="R36" s="64"/>
      <c r="S36" s="64"/>
      <c r="T36" s="65"/>
      <c r="U36" s="65"/>
      <c r="V36" s="162" t="s">
        <v>38</v>
      </c>
      <c r="W36" s="162"/>
      <c r="X36" s="162"/>
      <c r="Y36" s="162"/>
      <c r="Z36" s="162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</sheetData>
  <mergeCells count="145">
    <mergeCell ref="AB1:AE1"/>
    <mergeCell ref="AA4:AE4"/>
    <mergeCell ref="AA5:AA6"/>
    <mergeCell ref="W5:Z5"/>
    <mergeCell ref="AB5:AE5"/>
    <mergeCell ref="V4:Z4"/>
    <mergeCell ref="V5:V6"/>
    <mergeCell ref="Z25:AE25"/>
    <mergeCell ref="Z22:AE22"/>
    <mergeCell ref="Z23:AE23"/>
    <mergeCell ref="Z24:AE24"/>
    <mergeCell ref="Z19:AE21"/>
    <mergeCell ref="U22:Y22"/>
    <mergeCell ref="U23:Y23"/>
    <mergeCell ref="B10:F10"/>
    <mergeCell ref="Q22:R22"/>
    <mergeCell ref="Q4:U4"/>
    <mergeCell ref="R5:U5"/>
    <mergeCell ref="Q5:Q6"/>
    <mergeCell ref="A4:A6"/>
    <mergeCell ref="G4:K4"/>
    <mergeCell ref="B4:F6"/>
    <mergeCell ref="E19:F21"/>
    <mergeCell ref="B7:F7"/>
    <mergeCell ref="L4:P4"/>
    <mergeCell ref="M5:P5"/>
    <mergeCell ref="H5:K5"/>
    <mergeCell ref="I19:J21"/>
    <mergeCell ref="I22:J22"/>
    <mergeCell ref="G19:H21"/>
    <mergeCell ref="O21:P21"/>
    <mergeCell ref="K20:L21"/>
    <mergeCell ref="O20:T20"/>
    <mergeCell ref="K25:L25"/>
    <mergeCell ref="K26:L26"/>
    <mergeCell ref="L5:L6"/>
    <mergeCell ref="K24:L24"/>
    <mergeCell ref="M20:N21"/>
    <mergeCell ref="I26:J26"/>
    <mergeCell ref="C23:D23"/>
    <mergeCell ref="B8:F8"/>
    <mergeCell ref="G5:G6"/>
    <mergeCell ref="B11:F11"/>
    <mergeCell ref="E23:F23"/>
    <mergeCell ref="O24:P24"/>
    <mergeCell ref="M24:N24"/>
    <mergeCell ref="S21:T21"/>
    <mergeCell ref="O22:P22"/>
    <mergeCell ref="S22:T22"/>
    <mergeCell ref="O26:P26"/>
    <mergeCell ref="S23:T23"/>
    <mergeCell ref="B9:F9"/>
    <mergeCell ref="B12:F12"/>
    <mergeCell ref="B19:B21"/>
    <mergeCell ref="A13:F13"/>
    <mergeCell ref="C19:D21"/>
    <mergeCell ref="C28:D28"/>
    <mergeCell ref="E28:F28"/>
    <mergeCell ref="G28:H28"/>
    <mergeCell ref="E25:F25"/>
    <mergeCell ref="G26:H26"/>
    <mergeCell ref="G25:H25"/>
    <mergeCell ref="E26:F26"/>
    <mergeCell ref="G27:H27"/>
    <mergeCell ref="K22:L22"/>
    <mergeCell ref="E27:F27"/>
    <mergeCell ref="C27:D27"/>
    <mergeCell ref="C26:D26"/>
    <mergeCell ref="C25:D25"/>
    <mergeCell ref="E24:F24"/>
    <mergeCell ref="G22:H22"/>
    <mergeCell ref="E22:F22"/>
    <mergeCell ref="C24:D24"/>
    <mergeCell ref="G24:H24"/>
    <mergeCell ref="G23:H23"/>
    <mergeCell ref="Z26:AE26"/>
    <mergeCell ref="U26:Y26"/>
    <mergeCell ref="A14:F14"/>
    <mergeCell ref="A19:A21"/>
    <mergeCell ref="I25:J25"/>
    <mergeCell ref="I24:J24"/>
    <mergeCell ref="C22:D22"/>
    <mergeCell ref="M22:N22"/>
    <mergeCell ref="M23:N23"/>
    <mergeCell ref="O23:P23"/>
    <mergeCell ref="K23:L23"/>
    <mergeCell ref="I23:J23"/>
    <mergeCell ref="K19:T19"/>
    <mergeCell ref="S24:T24"/>
    <mergeCell ref="Q23:R23"/>
    <mergeCell ref="S25:T25"/>
    <mergeCell ref="Q24:R24"/>
    <mergeCell ref="M25:N25"/>
    <mergeCell ref="O25:P25"/>
    <mergeCell ref="U25:Y25"/>
    <mergeCell ref="U24:Y24"/>
    <mergeCell ref="Q25:R25"/>
    <mergeCell ref="U19:Y21"/>
    <mergeCell ref="Q21:R21"/>
    <mergeCell ref="Z27:AE27"/>
    <mergeCell ref="S27:T27"/>
    <mergeCell ref="K28:L28"/>
    <mergeCell ref="Z28:AE28"/>
    <mergeCell ref="U28:Y28"/>
    <mergeCell ref="S28:T28"/>
    <mergeCell ref="M28:N28"/>
    <mergeCell ref="Q28:R28"/>
    <mergeCell ref="O28:P28"/>
    <mergeCell ref="O27:P27"/>
    <mergeCell ref="K27:L27"/>
    <mergeCell ref="M27:N27"/>
    <mergeCell ref="U27:Y27"/>
    <mergeCell ref="I28:J28"/>
    <mergeCell ref="Q26:R26"/>
    <mergeCell ref="S26:T26"/>
    <mergeCell ref="Q27:R27"/>
    <mergeCell ref="Q30:R30"/>
    <mergeCell ref="M29:N29"/>
    <mergeCell ref="M30:N30"/>
    <mergeCell ref="I30:J30"/>
    <mergeCell ref="K30:L30"/>
    <mergeCell ref="O29:P29"/>
    <mergeCell ref="Q29:R29"/>
    <mergeCell ref="M26:N26"/>
    <mergeCell ref="I27:J27"/>
    <mergeCell ref="V36:Z36"/>
    <mergeCell ref="V35:Z35"/>
    <mergeCell ref="Z29:AE29"/>
    <mergeCell ref="S29:T29"/>
    <mergeCell ref="Z30:AE30"/>
    <mergeCell ref="S30:T30"/>
    <mergeCell ref="U30:Y30"/>
    <mergeCell ref="U29:Y29"/>
    <mergeCell ref="B36:H36"/>
    <mergeCell ref="B35:H35"/>
    <mergeCell ref="L35:P35"/>
    <mergeCell ref="C29:D29"/>
    <mergeCell ref="A30:D30"/>
    <mergeCell ref="E30:F30"/>
    <mergeCell ref="I29:J29"/>
    <mergeCell ref="O30:P30"/>
    <mergeCell ref="G29:H29"/>
    <mergeCell ref="G30:H30"/>
    <mergeCell ref="E29:F29"/>
    <mergeCell ref="K29:L29"/>
  </mergeCells>
  <phoneticPr fontId="3" type="noConversion"/>
  <pageMargins left="0.35433070866141736" right="0.19685039370078741" top="0.62992125984251968" bottom="0.55118110236220474" header="0.35433070866141736" footer="0.31496062992125984"/>
  <pageSetup paperSize="9" scale="39" orientation="landscape" verticalDpi="1200" r:id="rId1"/>
  <headerFooter alignWithMargins="0"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I. Фін план</vt:lpstr>
      <vt:lpstr>1.1. Інша інфо_1</vt:lpstr>
      <vt:lpstr>1.2. Інша інфо_2</vt:lpstr>
      <vt:lpstr>'I. Фін план'!Заголовки_для_печати</vt:lpstr>
      <vt:lpstr>'1.1. Інша інфо_1'!Область_печати</vt:lpstr>
      <vt:lpstr>'1.2. Інша інфо_2'!Область_печати</vt:lpstr>
      <vt:lpstr>'I. Фін план'!Область_печати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2023-09-14T12:10:35Z</cp:lastPrinted>
  <dcterms:created xsi:type="dcterms:W3CDTF">2003-03-13T16:00:22Z</dcterms:created>
  <dcterms:modified xsi:type="dcterms:W3CDTF">2023-09-25T13:01:56Z</dcterms:modified>
</cp:coreProperties>
</file>