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akhiv-1\Колегія\І-півріччя\"/>
    </mc:Choice>
  </mc:AlternateContent>
  <bookViews>
    <workbookView xWindow="0" yWindow="0" windowWidth="23040" windowHeight="8820"/>
  </bookViews>
  <sheets>
    <sheet name="Доходи" sheetId="1" r:id="rId1"/>
  </sheets>
  <definedNames>
    <definedName name="_xlnm.Print_Titles" localSheetId="0">Доходи!$7:$10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I97" i="1"/>
  <c r="H97" i="1"/>
  <c r="J97" i="1" s="1"/>
  <c r="G97" i="1"/>
  <c r="E97" i="1"/>
  <c r="D97" i="1"/>
  <c r="I95" i="1"/>
  <c r="H95" i="1"/>
  <c r="G95" i="1"/>
  <c r="E95" i="1"/>
  <c r="D95" i="1"/>
  <c r="F95" i="1" s="1"/>
  <c r="C97" i="1"/>
  <c r="C95" i="1"/>
  <c r="I92" i="1"/>
  <c r="H92" i="1"/>
  <c r="G92" i="1"/>
  <c r="E92" i="1"/>
  <c r="E89" i="1" s="1"/>
  <c r="D92" i="1"/>
  <c r="I90" i="1"/>
  <c r="H90" i="1"/>
  <c r="J90" i="1" s="1"/>
  <c r="G90" i="1"/>
  <c r="I89" i="1"/>
  <c r="I88" i="1" s="1"/>
  <c r="G89" i="1"/>
  <c r="G88" i="1" s="1"/>
  <c r="E90" i="1"/>
  <c r="D90" i="1"/>
  <c r="F90" i="1" s="1"/>
  <c r="C90" i="1"/>
  <c r="C92" i="1"/>
  <c r="I85" i="1"/>
  <c r="H85" i="1"/>
  <c r="J85" i="1" s="1"/>
  <c r="G85" i="1"/>
  <c r="E85" i="1"/>
  <c r="D85" i="1"/>
  <c r="C85" i="1"/>
  <c r="I83" i="1"/>
  <c r="I82" i="1" s="1"/>
  <c r="H83" i="1"/>
  <c r="G83" i="1"/>
  <c r="G82" i="1" s="1"/>
  <c r="G81" i="1" s="1"/>
  <c r="H82" i="1"/>
  <c r="H81" i="1" s="1"/>
  <c r="J81" i="1" s="1"/>
  <c r="I81" i="1"/>
  <c r="E83" i="1"/>
  <c r="D83" i="1"/>
  <c r="E82" i="1"/>
  <c r="D82" i="1"/>
  <c r="E81" i="1"/>
  <c r="D81" i="1"/>
  <c r="C83" i="1"/>
  <c r="C82" i="1" s="1"/>
  <c r="I79" i="1"/>
  <c r="H79" i="1"/>
  <c r="G79" i="1"/>
  <c r="E79" i="1"/>
  <c r="D79" i="1"/>
  <c r="D75" i="1" s="1"/>
  <c r="C79" i="1"/>
  <c r="I76" i="1"/>
  <c r="G76" i="1"/>
  <c r="E76" i="1"/>
  <c r="D76" i="1"/>
  <c r="E75" i="1"/>
  <c r="C76" i="1"/>
  <c r="C75" i="1"/>
  <c r="I72" i="1"/>
  <c r="I71" i="1" s="1"/>
  <c r="H72" i="1"/>
  <c r="G72" i="1"/>
  <c r="G71" i="1" s="1"/>
  <c r="H71" i="1"/>
  <c r="E72" i="1"/>
  <c r="D72" i="1"/>
  <c r="E71" i="1"/>
  <c r="F71" i="1" s="1"/>
  <c r="D71" i="1"/>
  <c r="C72" i="1"/>
  <c r="C71" i="1" s="1"/>
  <c r="I68" i="1"/>
  <c r="H68" i="1"/>
  <c r="G68" i="1"/>
  <c r="E68" i="1"/>
  <c r="D68" i="1"/>
  <c r="C68" i="1"/>
  <c r="I66" i="1"/>
  <c r="H66" i="1"/>
  <c r="G66" i="1"/>
  <c r="E66" i="1"/>
  <c r="D66" i="1"/>
  <c r="C66" i="1"/>
  <c r="I62" i="1"/>
  <c r="H62" i="1"/>
  <c r="G62" i="1"/>
  <c r="E62" i="1"/>
  <c r="D62" i="1"/>
  <c r="E61" i="1"/>
  <c r="C62" i="1"/>
  <c r="I58" i="1"/>
  <c r="I57" i="1" s="1"/>
  <c r="H58" i="1"/>
  <c r="G58" i="1"/>
  <c r="G57" i="1" s="1"/>
  <c r="H57" i="1"/>
  <c r="E58" i="1"/>
  <c r="D58" i="1"/>
  <c r="E57" i="1"/>
  <c r="D57" i="1"/>
  <c r="C58" i="1"/>
  <c r="C57" i="1" s="1"/>
  <c r="I54" i="1"/>
  <c r="H54" i="1"/>
  <c r="G54" i="1"/>
  <c r="E54" i="1"/>
  <c r="D54" i="1"/>
  <c r="C54" i="1"/>
  <c r="I50" i="1"/>
  <c r="H50" i="1"/>
  <c r="H49" i="1" s="1"/>
  <c r="G50" i="1"/>
  <c r="E50" i="1"/>
  <c r="D50" i="1"/>
  <c r="E49" i="1"/>
  <c r="C50" i="1"/>
  <c r="I46" i="1"/>
  <c r="H46" i="1"/>
  <c r="G46" i="1"/>
  <c r="E46" i="1"/>
  <c r="D46" i="1"/>
  <c r="C46" i="1"/>
  <c r="I43" i="1"/>
  <c r="H43" i="1"/>
  <c r="G43" i="1"/>
  <c r="E43" i="1"/>
  <c r="D43" i="1"/>
  <c r="C43" i="1"/>
  <c r="I34" i="1"/>
  <c r="I33" i="1" s="1"/>
  <c r="H34" i="1"/>
  <c r="G34" i="1"/>
  <c r="E34" i="1"/>
  <c r="D34" i="1"/>
  <c r="E33" i="1"/>
  <c r="C34" i="1"/>
  <c r="C33" i="1" s="1"/>
  <c r="I30" i="1"/>
  <c r="H30" i="1"/>
  <c r="G30" i="1"/>
  <c r="E30" i="1"/>
  <c r="D30" i="1"/>
  <c r="I28" i="1"/>
  <c r="H28" i="1"/>
  <c r="G28" i="1"/>
  <c r="H27" i="1"/>
  <c r="E28" i="1"/>
  <c r="D28" i="1"/>
  <c r="E27" i="1"/>
  <c r="C30" i="1"/>
  <c r="C28" i="1"/>
  <c r="C27" i="1" s="1"/>
  <c r="I25" i="1"/>
  <c r="H25" i="1"/>
  <c r="G25" i="1"/>
  <c r="E25" i="1"/>
  <c r="D25" i="1"/>
  <c r="C25" i="1"/>
  <c r="I22" i="1"/>
  <c r="H22" i="1"/>
  <c r="G22" i="1"/>
  <c r="I21" i="1"/>
  <c r="E22" i="1"/>
  <c r="D22" i="1"/>
  <c r="C22" i="1"/>
  <c r="I19" i="1"/>
  <c r="H19" i="1"/>
  <c r="G19" i="1"/>
  <c r="E19" i="1"/>
  <c r="D19" i="1"/>
  <c r="C19" i="1"/>
  <c r="I14" i="1"/>
  <c r="I13" i="1" s="1"/>
  <c r="H14" i="1"/>
  <c r="H13" i="1" s="1"/>
  <c r="G14" i="1"/>
  <c r="G13" i="1" s="1"/>
  <c r="E14" i="1"/>
  <c r="E13" i="1" s="1"/>
  <c r="D14" i="1"/>
  <c r="D13" i="1" s="1"/>
  <c r="C14" i="1"/>
  <c r="C13" i="1" s="1"/>
  <c r="L73" i="1"/>
  <c r="K7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6" i="1"/>
  <c r="L96" i="1"/>
  <c r="L95" i="1" s="1"/>
  <c r="K96" i="1"/>
  <c r="K95" i="1" s="1"/>
  <c r="M93" i="1"/>
  <c r="M92" i="1" s="1"/>
  <c r="L93" i="1"/>
  <c r="L92" i="1" s="1"/>
  <c r="K93" i="1"/>
  <c r="K92" i="1" s="1"/>
  <c r="M91" i="1"/>
  <c r="M90" i="1" s="1"/>
  <c r="L91" i="1"/>
  <c r="L90" i="1" s="1"/>
  <c r="K91" i="1"/>
  <c r="K90" i="1" s="1"/>
  <c r="M86" i="1"/>
  <c r="M85" i="1" s="1"/>
  <c r="L86" i="1"/>
  <c r="L85" i="1" s="1"/>
  <c r="K86" i="1"/>
  <c r="K85" i="1" s="1"/>
  <c r="M84" i="1"/>
  <c r="L84" i="1"/>
  <c r="L83" i="1" s="1"/>
  <c r="L82" i="1" s="1"/>
  <c r="L81" i="1" s="1"/>
  <c r="K84" i="1"/>
  <c r="K83" i="1" s="1"/>
  <c r="K82" i="1" s="1"/>
  <c r="K81" i="1" s="1"/>
  <c r="M80" i="1"/>
  <c r="M79" i="1" s="1"/>
  <c r="L80" i="1"/>
  <c r="L79" i="1" s="1"/>
  <c r="K80" i="1"/>
  <c r="K79" i="1" s="1"/>
  <c r="M78" i="1"/>
  <c r="L78" i="1"/>
  <c r="K78" i="1"/>
  <c r="M77" i="1"/>
  <c r="L77" i="1"/>
  <c r="K77" i="1"/>
  <c r="M74" i="1"/>
  <c r="L74" i="1"/>
  <c r="L72" i="1" s="1"/>
  <c r="L71" i="1" s="1"/>
  <c r="K74" i="1"/>
  <c r="M73" i="1"/>
  <c r="M70" i="1"/>
  <c r="L70" i="1"/>
  <c r="K70" i="1"/>
  <c r="M69" i="1"/>
  <c r="L69" i="1"/>
  <c r="L68" i="1" s="1"/>
  <c r="K69" i="1"/>
  <c r="J102" i="1"/>
  <c r="J101" i="1"/>
  <c r="J100" i="1"/>
  <c r="J99" i="1"/>
  <c r="J98" i="1"/>
  <c r="J96" i="1"/>
  <c r="J93" i="1"/>
  <c r="J92" i="1"/>
  <c r="J91" i="1"/>
  <c r="J86" i="1"/>
  <c r="J84" i="1"/>
  <c r="J83" i="1"/>
  <c r="J80" i="1"/>
  <c r="J78" i="1"/>
  <c r="J77" i="1"/>
  <c r="J74" i="1"/>
  <c r="J73" i="1"/>
  <c r="J70" i="1"/>
  <c r="J69" i="1"/>
  <c r="F102" i="1"/>
  <c r="F101" i="1"/>
  <c r="F100" i="1"/>
  <c r="F99" i="1"/>
  <c r="F98" i="1"/>
  <c r="F96" i="1"/>
  <c r="F93" i="1"/>
  <c r="F91" i="1"/>
  <c r="F86" i="1"/>
  <c r="F85" i="1"/>
  <c r="F84" i="1"/>
  <c r="F83" i="1"/>
  <c r="F82" i="1"/>
  <c r="F81" i="1"/>
  <c r="F80" i="1"/>
  <c r="F79" i="1"/>
  <c r="F78" i="1"/>
  <c r="F77" i="1"/>
  <c r="F76" i="1"/>
  <c r="F74" i="1"/>
  <c r="F73" i="1"/>
  <c r="F70" i="1"/>
  <c r="F69" i="1"/>
  <c r="M67" i="1"/>
  <c r="M66" i="1" s="1"/>
  <c r="L67" i="1"/>
  <c r="L66" i="1" s="1"/>
  <c r="K67" i="1"/>
  <c r="K66" i="1" s="1"/>
  <c r="M65" i="1"/>
  <c r="L65" i="1"/>
  <c r="K65" i="1"/>
  <c r="M64" i="1"/>
  <c r="L64" i="1"/>
  <c r="K64" i="1"/>
  <c r="M63" i="1"/>
  <c r="L63" i="1"/>
  <c r="K63" i="1"/>
  <c r="M60" i="1"/>
  <c r="L60" i="1"/>
  <c r="K60" i="1"/>
  <c r="M59" i="1"/>
  <c r="L59" i="1"/>
  <c r="K59" i="1"/>
  <c r="M55" i="1"/>
  <c r="M54" i="1" s="1"/>
  <c r="L55" i="1"/>
  <c r="L54" i="1" s="1"/>
  <c r="K55" i="1"/>
  <c r="K54" i="1" s="1"/>
  <c r="M53" i="1"/>
  <c r="L53" i="1"/>
  <c r="K53" i="1"/>
  <c r="M52" i="1"/>
  <c r="L52" i="1"/>
  <c r="K52" i="1"/>
  <c r="M51" i="1"/>
  <c r="L51" i="1"/>
  <c r="K51" i="1"/>
  <c r="M48" i="1"/>
  <c r="L48" i="1"/>
  <c r="K48" i="1"/>
  <c r="M47" i="1"/>
  <c r="L47" i="1"/>
  <c r="K47" i="1"/>
  <c r="M45" i="1"/>
  <c r="L45" i="1"/>
  <c r="L43" i="1" s="1"/>
  <c r="K45" i="1"/>
  <c r="M44" i="1"/>
  <c r="L44" i="1"/>
  <c r="K44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2" i="1"/>
  <c r="L32" i="1"/>
  <c r="K32" i="1"/>
  <c r="M31" i="1"/>
  <c r="M30" i="1" s="1"/>
  <c r="L31" i="1"/>
  <c r="L30" i="1" s="1"/>
  <c r="K31" i="1"/>
  <c r="K30" i="1" s="1"/>
  <c r="M29" i="1"/>
  <c r="M28" i="1" s="1"/>
  <c r="L29" i="1"/>
  <c r="L28" i="1" s="1"/>
  <c r="K29" i="1"/>
  <c r="K28" i="1" s="1"/>
  <c r="M26" i="1"/>
  <c r="M25" i="1" s="1"/>
  <c r="L26" i="1"/>
  <c r="L25" i="1" s="1"/>
  <c r="K26" i="1"/>
  <c r="K25" i="1" s="1"/>
  <c r="M24" i="1"/>
  <c r="L24" i="1"/>
  <c r="K24" i="1"/>
  <c r="M23" i="1"/>
  <c r="L23" i="1"/>
  <c r="K23" i="1"/>
  <c r="M20" i="1"/>
  <c r="M19" i="1" s="1"/>
  <c r="L20" i="1"/>
  <c r="L19" i="1" s="1"/>
  <c r="K20" i="1"/>
  <c r="K19" i="1" s="1"/>
  <c r="M18" i="1"/>
  <c r="L18" i="1"/>
  <c r="K18" i="1"/>
  <c r="M17" i="1"/>
  <c r="L17" i="1"/>
  <c r="K17" i="1"/>
  <c r="M16" i="1"/>
  <c r="L16" i="1"/>
  <c r="K16" i="1"/>
  <c r="M15" i="1"/>
  <c r="L15" i="1"/>
  <c r="K15" i="1"/>
  <c r="M22" i="1" l="1"/>
  <c r="M21" i="1" s="1"/>
  <c r="M34" i="1"/>
  <c r="N34" i="1" s="1"/>
  <c r="K43" i="1"/>
  <c r="M43" i="1"/>
  <c r="N43" i="1" s="1"/>
  <c r="K46" i="1"/>
  <c r="K50" i="1"/>
  <c r="K49" i="1" s="1"/>
  <c r="L97" i="1"/>
  <c r="N99" i="1"/>
  <c r="N101" i="1"/>
  <c r="C21" i="1"/>
  <c r="C12" i="1" s="1"/>
  <c r="C87" i="1" s="1"/>
  <c r="C94" i="1" s="1"/>
  <c r="C103" i="1" s="1"/>
  <c r="D89" i="1"/>
  <c r="D88" i="1" s="1"/>
  <c r="F89" i="1"/>
  <c r="E88" i="1"/>
  <c r="F88" i="1" s="1"/>
  <c r="D33" i="1"/>
  <c r="F33" i="1" s="1"/>
  <c r="F92" i="1"/>
  <c r="J72" i="1"/>
  <c r="E21" i="1"/>
  <c r="E12" i="1" s="1"/>
  <c r="D61" i="1"/>
  <c r="F61" i="1" s="1"/>
  <c r="J82" i="1"/>
  <c r="F97" i="1"/>
  <c r="K89" i="1"/>
  <c r="K88" i="1" s="1"/>
  <c r="D27" i="1"/>
  <c r="F27" i="1" s="1"/>
  <c r="G33" i="1"/>
  <c r="F75" i="1"/>
  <c r="H75" i="1"/>
  <c r="H56" i="1" s="1"/>
  <c r="K14" i="1"/>
  <c r="K13" i="1" s="1"/>
  <c r="M14" i="1"/>
  <c r="M13" i="1" s="1"/>
  <c r="L22" i="1"/>
  <c r="N22" i="1" s="1"/>
  <c r="K22" i="1"/>
  <c r="K21" i="1" s="1"/>
  <c r="K27" i="1"/>
  <c r="M27" i="1"/>
  <c r="L27" i="1"/>
  <c r="N27" i="1" s="1"/>
  <c r="L34" i="1"/>
  <c r="K34" i="1"/>
  <c r="K33" i="1" s="1"/>
  <c r="L46" i="1"/>
  <c r="M46" i="1"/>
  <c r="M33" i="1" s="1"/>
  <c r="L50" i="1"/>
  <c r="M50" i="1"/>
  <c r="M49" i="1" s="1"/>
  <c r="L58" i="1"/>
  <c r="L57" i="1" s="1"/>
  <c r="L62" i="1"/>
  <c r="L61" i="1" s="1"/>
  <c r="K68" i="1"/>
  <c r="K76" i="1"/>
  <c r="K75" i="1" s="1"/>
  <c r="N77" i="1"/>
  <c r="L76" i="1"/>
  <c r="D21" i="1"/>
  <c r="G21" i="1"/>
  <c r="G27" i="1"/>
  <c r="I27" i="1"/>
  <c r="C49" i="1"/>
  <c r="D49" i="1"/>
  <c r="G49" i="1"/>
  <c r="I49" i="1"/>
  <c r="I12" i="1" s="1"/>
  <c r="C61" i="1"/>
  <c r="I61" i="1"/>
  <c r="F72" i="1"/>
  <c r="J71" i="1"/>
  <c r="G75" i="1"/>
  <c r="C89" i="1"/>
  <c r="C88" i="1" s="1"/>
  <c r="N69" i="1"/>
  <c r="M68" i="1"/>
  <c r="N68" i="1" s="1"/>
  <c r="N73" i="1"/>
  <c r="M72" i="1"/>
  <c r="M71" i="1" s="1"/>
  <c r="N71" i="1" s="1"/>
  <c r="N79" i="1"/>
  <c r="N84" i="1"/>
  <c r="M83" i="1"/>
  <c r="M82" i="1" s="1"/>
  <c r="M81" i="1" s="1"/>
  <c r="D56" i="1"/>
  <c r="M76" i="1"/>
  <c r="M75" i="1" s="1"/>
  <c r="L14" i="1"/>
  <c r="L13" i="1" s="1"/>
  <c r="N13" i="1" s="1"/>
  <c r="K58" i="1"/>
  <c r="K57" i="1" s="1"/>
  <c r="M58" i="1"/>
  <c r="M57" i="1" s="1"/>
  <c r="K62" i="1"/>
  <c r="K61" i="1" s="1"/>
  <c r="M62" i="1"/>
  <c r="M61" i="1" s="1"/>
  <c r="N70" i="1"/>
  <c r="N74" i="1"/>
  <c r="N78" i="1"/>
  <c r="N86" i="1"/>
  <c r="N96" i="1"/>
  <c r="M95" i="1"/>
  <c r="N95" i="1" s="1"/>
  <c r="K97" i="1"/>
  <c r="K72" i="1"/>
  <c r="K71" i="1" s="1"/>
  <c r="G12" i="1"/>
  <c r="E56" i="1"/>
  <c r="F56" i="1" s="1"/>
  <c r="I75" i="1"/>
  <c r="I56" i="1" s="1"/>
  <c r="H89" i="1"/>
  <c r="H88" i="1" s="1"/>
  <c r="J88" i="1" s="1"/>
  <c r="M97" i="1"/>
  <c r="N97" i="1" s="1"/>
  <c r="N91" i="1"/>
  <c r="N93" i="1"/>
  <c r="N98" i="1"/>
  <c r="N100" i="1"/>
  <c r="N102" i="1"/>
  <c r="H61" i="1"/>
  <c r="J79" i="1"/>
  <c r="N80" i="1"/>
  <c r="J95" i="1"/>
  <c r="N92" i="1"/>
  <c r="M89" i="1"/>
  <c r="M88" i="1" s="1"/>
  <c r="L89" i="1"/>
  <c r="L88" i="1" s="1"/>
  <c r="N90" i="1"/>
  <c r="N85" i="1"/>
  <c r="N81" i="1"/>
  <c r="C81" i="1"/>
  <c r="L75" i="1"/>
  <c r="J76" i="1"/>
  <c r="G61" i="1"/>
  <c r="G56" i="1" s="1"/>
  <c r="C56" i="1"/>
  <c r="L49" i="1"/>
  <c r="N49" i="1" s="1"/>
  <c r="H33" i="1"/>
  <c r="H12" i="1" s="1"/>
  <c r="L33" i="1"/>
  <c r="H21" i="1"/>
  <c r="N63" i="1"/>
  <c r="N59" i="1"/>
  <c r="N55" i="1"/>
  <c r="N42" i="1"/>
  <c r="N38" i="1"/>
  <c r="N26" i="1"/>
  <c r="N23" i="1"/>
  <c r="N19" i="1"/>
  <c r="N15" i="1"/>
  <c r="J68" i="1"/>
  <c r="J67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N66" i="1"/>
  <c r="N65" i="1"/>
  <c r="N64" i="1"/>
  <c r="N60" i="1"/>
  <c r="N57" i="1"/>
  <c r="N53" i="1"/>
  <c r="N52" i="1"/>
  <c r="N51" i="1"/>
  <c r="N48" i="1"/>
  <c r="N47" i="1"/>
  <c r="N46" i="1"/>
  <c r="N45" i="1"/>
  <c r="N44" i="1"/>
  <c r="N41" i="1"/>
  <c r="N40" i="1"/>
  <c r="N39" i="1"/>
  <c r="N37" i="1"/>
  <c r="N36" i="1"/>
  <c r="N35" i="1"/>
  <c r="N32" i="1"/>
  <c r="N31" i="1"/>
  <c r="N30" i="1"/>
  <c r="N29" i="1"/>
  <c r="N28" i="1"/>
  <c r="N25" i="1"/>
  <c r="N24" i="1"/>
  <c r="N20" i="1"/>
  <c r="N18" i="1"/>
  <c r="N17" i="1"/>
  <c r="N16" i="1"/>
  <c r="F68" i="1"/>
  <c r="F67" i="1"/>
  <c r="F66" i="1"/>
  <c r="F65" i="1"/>
  <c r="F64" i="1"/>
  <c r="F63" i="1"/>
  <c r="F62" i="1"/>
  <c r="F60" i="1"/>
  <c r="F59" i="1"/>
  <c r="F5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58" i="1"/>
  <c r="K12" i="1" l="1"/>
  <c r="N50" i="1"/>
  <c r="L21" i="1"/>
  <c r="N14" i="1"/>
  <c r="M56" i="1"/>
  <c r="M12" i="1"/>
  <c r="M87" i="1" s="1"/>
  <c r="M94" i="1" s="1"/>
  <c r="M103" i="1" s="1"/>
  <c r="N33" i="1"/>
  <c r="J12" i="1"/>
  <c r="F21" i="1"/>
  <c r="J49" i="1"/>
  <c r="N76" i="1"/>
  <c r="J75" i="1"/>
  <c r="N82" i="1"/>
  <c r="N83" i="1"/>
  <c r="E87" i="1"/>
  <c r="E94" i="1" s="1"/>
  <c r="D12" i="1"/>
  <c r="F12" i="1" s="1"/>
  <c r="N75" i="1"/>
  <c r="E103" i="1"/>
  <c r="N58" i="1"/>
  <c r="J33" i="1"/>
  <c r="N62" i="1"/>
  <c r="I87" i="1"/>
  <c r="I94" i="1" s="1"/>
  <c r="I103" i="1" s="1"/>
  <c r="K56" i="1"/>
  <c r="K87" i="1" s="1"/>
  <c r="K94" i="1" s="1"/>
  <c r="K103" i="1" s="1"/>
  <c r="N61" i="1"/>
  <c r="N72" i="1"/>
  <c r="J89" i="1"/>
  <c r="G87" i="1"/>
  <c r="G94" i="1" s="1"/>
  <c r="G103" i="1" s="1"/>
  <c r="J56" i="1"/>
  <c r="H87" i="1"/>
  <c r="N88" i="1"/>
  <c r="N89" i="1"/>
  <c r="L56" i="1"/>
  <c r="L12" i="1"/>
  <c r="N21" i="1"/>
  <c r="N54" i="1"/>
  <c r="N12" i="1" l="1"/>
  <c r="D87" i="1"/>
  <c r="F87" i="1" s="1"/>
  <c r="H94" i="1"/>
  <c r="J87" i="1"/>
  <c r="N56" i="1"/>
  <c r="L87" i="1"/>
  <c r="D94" i="1" l="1"/>
  <c r="H103" i="1"/>
  <c r="J103" i="1" s="1"/>
  <c r="J94" i="1"/>
  <c r="L94" i="1"/>
  <c r="N87" i="1"/>
  <c r="D103" i="1" l="1"/>
  <c r="F103" i="1" s="1"/>
  <c r="F94" i="1"/>
  <c r="L103" i="1"/>
  <c r="N103" i="1" s="1"/>
  <c r="N94" i="1"/>
</calcChain>
</file>

<file path=xl/sharedStrings.xml><?xml version="1.0" encoding="utf-8"?>
<sst xmlns="http://schemas.openxmlformats.org/spreadsheetml/2006/main" count="219" uniqueCount="196">
  <si>
    <t>Найменування показника</t>
  </si>
  <si>
    <t>Код бюджетної класифікації</t>
  </si>
  <si>
    <t>Загальний фонд</t>
  </si>
  <si>
    <t>Спеціальний фонд</t>
  </si>
  <si>
    <t>Разом</t>
  </si>
  <si>
    <t>1</t>
  </si>
  <si>
    <t>І. Доходи</t>
  </si>
  <si>
    <t/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</si>
  <si>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</si>
  <si>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</si>
  <si>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</si>
  <si>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</si>
  <si>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</si>
  <si>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</si>
  <si>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</si>
  <si>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</si>
  <si>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</si>
  <si>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</si>
  <si>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</si>
  <si>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</si>
  <si>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</si>
  <si>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</si>
  <si>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</si>
  <si>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</si>
  <si>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</si>
  <si>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</si>
  <si>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</si>
  <si>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</si>
  <si>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</si>
  <si>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</si>
  <si>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</si>
  <si>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</si>
  <si>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</si>
  <si>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</si>
  <si>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</si>
  <si>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</si>
  <si>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</si>
  <si>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</si>
  <si>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</si>
  <si>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</si>
  <si>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</si>
  <si>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</si>
  <si>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</si>
  <si>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</si>
  <si>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</si>
  <si>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</si>
  <si>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</si>
  <si>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</si>
  <si>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</si>
  <si>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</si>
  <si>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</si>
  <si>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</si>
  <si>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</si>
  <si>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</si>
  <si>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</si>
  <si>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</si>
  <si>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</si>
  <si>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</si>
  <si>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</si>
  <si>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</si>
  <si>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</si>
  <si>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</si>
  <si>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</si>
  <si>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</si>
  <si>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</si>
  <si>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</si>
  <si>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</si>
  <si>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</si>
  <si>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</si>
  <si>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Туристичний збір </t>
  </si>
  <si>
    <t>18030000</t>
  </si>
  <si>
    <t>Туристичний збір, сплачений юридичними особами </t>
  </si>
  <si>
    <t>18030100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</si>
  <si>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</si>
  <si>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</si>
  <si>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</si>
  <si>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</si>
  <si>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</si>
  <si>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</si>
  <si>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</si>
  <si>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</si>
  <si>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</si>
  <si>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</si>
  <si>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</si>
  <si>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</si>
  <si>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</si>
  <si>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</si>
  <si>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</si>
  <si>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</si>
  <si>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</si>
  <si>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</si>
  <si>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</si>
  <si>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</si>
  <si>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</si>
  <si>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</si>
  <si>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Інші надходження  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</si>
  <si>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</si>
  <si>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</si>
  <si>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</si>
  <si>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</si>
  <si>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</si>
  <si>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</si>
  <si>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</si>
  <si>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</si>
  <si>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</si>
  <si>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</si>
  <si>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</si>
  <si>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</si>
  <si>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</si>
  <si>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</si>
  <si>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</si>
  <si>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</si>
  <si>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</si>
  <si>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</si>
  <si>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</si>
  <si>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</si>
  <si>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</si>
  <si>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</si>
  <si>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</t>
  </si>
  <si>
    <t>24000000</t>
  </si>
  <si>
    <t>24060000</t>
  </si>
  <si>
    <t>24060300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</si>
  <si>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</si>
  <si>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</si>
  <si>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</si>
  <si>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</si>
  <si>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</si>
  <si>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</si>
  <si>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</si>
  <si>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</si>
  <si>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</si>
  <si>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</si>
  <si>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</si>
  <si>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</si>
  <si>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</si>
  <si>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</si>
  <si>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</si>
  <si>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</si>
  <si>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</si>
  <si>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</si>
  <si>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</si>
  <si>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</si>
  <si>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</si>
  <si>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</si>
  <si>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</si>
  <si>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</si>
  <si>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</si>
  <si>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</si>
  <si>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</t>
  </si>
  <si>
    <t>41020000</t>
  </si>
  <si>
    <t>Базова дотація</t>
  </si>
  <si>
    <t>41020100</t>
  </si>
  <si>
    <t>Субвенції</t>
  </si>
  <si>
    <t>41030000</t>
  </si>
  <si>
    <t>Освітня субвенція з державного бюджету місцевим бюджетам</t>
  </si>
  <si>
    <t>41033900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</si>
  <si>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</si>
  <si>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</si>
  <si>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</si>
  <si>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</si>
  <si>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</si>
  <si>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</si>
  <si>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</si>
  <si>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</si>
  <si>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</si>
  <si>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</si>
  <si>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</si>
  <si>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</si>
  <si>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</si>
  <si>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41052600</t>
  </si>
  <si>
    <t>Інші субвенції з місцевого бюджету</t>
  </si>
  <si>
    <t>41053900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</si>
  <si>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</si>
  <si>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</si>
  <si>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Усього</t>
  </si>
  <si>
    <t>90010300</t>
  </si>
  <si>
    <t>затверджений план на рік</t>
  </si>
  <si>
    <t>Уточнений план нарік</t>
  </si>
  <si>
    <t>виконано за звітний період</t>
  </si>
  <si>
    <t>Додаток №1</t>
  </si>
  <si>
    <t>тис.грн.</t>
  </si>
  <si>
    <t>% вик. до уточ.плану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</si>
  <si>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</si>
  <si>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</si>
  <si>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50000000</t>
  </si>
  <si>
    <t>Цільові фонди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</si>
  <si>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</si>
  <si>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</si>
  <si>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від орендної плати за користування майновим комлексом та іншим майном, що перебуває в комунальній власності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</si>
  <si>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</si>
  <si>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</si>
  <si>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19050200</t>
  </si>
  <si>
    <t>Інші збори за забруднення навколишнього природного середовища до Фонду охорони навколишнього природного середовища  </t>
  </si>
  <si>
    <t>19050000</t>
  </si>
  <si>
    <t>Збір за забруднення навколишнього природного середовища  </t>
  </si>
  <si>
    <t>Звіт про виконання доходів Рахівської міської територіальної громади за І півріччя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</si>
</sst>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"/>
    <numFmt numFmtId="165" formatCode="#,##0.00;\-#,##0.00"/>
    <numFmt numFmtId="166" formatCode="#,##0.0_ ;\-#,##0.0\ "/>
  </numFmts>
  <fonts count="21">
    <font>
      <sz val="11"/>
      <color theme="1"/>
      <name val="Calibri"/>
      <family val="2"/>
      <charset val="204"/>
      <scheme val="minor"/>
    </font>
    <font>
      <b/>
      <sz val="7"/>
      <color rgb="FF000000"/>
      <name val="Times New Roman"/>
    </font>
    <font>
      <b/>
      <sz val="6"/>
      <color rgb="FF000000"/>
      <name val="Times New Roman"/>
    </font>
    <font>
      <b/>
      <sz val="5"/>
      <color rgb="FF000000"/>
      <name val="Times New Roman"/>
    </font>
    <font>
      <sz val="5"/>
      <color rgb="FF000000"/>
      <name val="Times New Roman"/>
    </font>
    <font>
      <b/>
      <i/>
      <sz val="5"/>
      <color rgb="FF000000"/>
      <name val="Times New Roman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Arial"/>
      <family val="2"/>
      <charset val="204"/>
    </font>
    <font>
      <b/>
      <i/>
      <sz val="7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 Baltic"/>
      <family val="1"/>
      <charset val="204"/>
    </font>
    <font>
      <b/>
      <sz val="12"/>
      <name val="Arial Cyr"/>
      <family val="2"/>
      <charset val="204"/>
    </font>
    <font>
      <sz val="8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0" xfId="1" applyFont="1"/>
    <xf numFmtId="0" fontId="12" fillId="0" borderId="0" xfId="1"/>
    <xf numFmtId="0" fontId="14" fillId="0" borderId="0" xfId="1" applyFont="1"/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right"/>
    </xf>
    <xf numFmtId="0" fontId="17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vertical="center"/>
    </xf>
    <xf numFmtId="0" fontId="19" fillId="0" borderId="0" xfId="1" applyFont="1" applyAlignment="1" applyProtection="1">
      <alignment horizontal="center"/>
      <protection locked="0"/>
    </xf>
    <xf numFmtId="166" fontId="8" fillId="2" borderId="1" xfId="0" applyNumberFormat="1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Continuous" vertical="center" wrapText="1"/>
    </xf>
    <xf numFmtId="0" fontId="2" fillId="2" borderId="1" xfId="2" applyFont="1" applyFill="1" applyBorder="1" applyAlignment="1">
      <alignment horizontal="centerContinuous" vertical="center" wrapText="1"/>
    </xf>
    <xf numFmtId="0" fontId="5" fillId="2" borderId="1" xfId="2" applyFont="1" applyFill="1" applyBorder="1" applyAlignment="1">
      <alignment horizontal="centerContinuous" vertical="center" wrapText="1"/>
    </xf>
    <xf numFmtId="0" fontId="4" fillId="2" borderId="1" xfId="2" applyFont="1" applyFill="1" applyBorder="1" applyAlignment="1">
      <alignment horizontal="centerContinuous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/>
    <cellStyle name="Обычный_2mm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3"/>
  <sheetViews>
    <sheetView showZeros="0" tabSelected="1" zoomScale="101" workbookViewId="0">
      <pane xSplit="2" ySplit="9" topLeftCell="C93" activePane="bottomRight" state="frozen"/>
      <selection pane="topRight" activeCell="C1" sqref="C1"/>
      <selection pane="bottomLeft" activeCell="A11" sqref="A11"/>
      <selection pane="bottomRight" activeCell="H78" sqref="H78"/>
    </sheetView>
  </sheetViews>
  <sheetFormatPr defaultRowHeight="15"/>
  <cols>
    <col min="1" max="1" width="36" customWidth="1"/>
    <col min="3" max="5" width="9.7109375" bestFit="1" customWidth="1"/>
    <col min="6" max="6" width="5.7109375" customWidth="1"/>
    <col min="7" max="9" width="9.140625" bestFit="1" customWidth="1"/>
    <col min="10" max="10" width="5.7109375" customWidth="1"/>
    <col min="11" max="12" width="9.28515625" bestFit="1" customWidth="1"/>
    <col min="13" max="13" width="9.140625" bestFit="1" customWidth="1"/>
    <col min="14" max="14" width="5.7109375" customWidth="1"/>
  </cols>
  <sheetData>
    <row r="3" spans="1:14" ht="18.75">
      <c r="A3" s="7"/>
      <c r="B3" s="8"/>
      <c r="C3" s="9"/>
      <c r="D3" s="7"/>
      <c r="E3" s="7"/>
      <c r="F3" s="7"/>
      <c r="G3" s="10"/>
      <c r="H3" s="10"/>
      <c r="I3" s="10"/>
      <c r="J3" s="10"/>
      <c r="K3" s="10"/>
      <c r="M3" s="11" t="s">
        <v>179</v>
      </c>
      <c r="N3" s="10"/>
    </row>
    <row r="4" spans="1:14" ht="15.75">
      <c r="A4" s="31" t="s">
        <v>195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.75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5.75">
      <c r="A6" s="15"/>
      <c r="B6" s="13"/>
      <c r="C6" s="14"/>
      <c r="D6" s="14"/>
      <c r="E6" s="14"/>
      <c r="F6" s="14"/>
      <c r="G6" s="14"/>
      <c r="H6" s="14"/>
      <c r="I6" s="14"/>
      <c r="J6" s="14"/>
      <c r="K6" s="16" t="s">
        <v>180</v>
      </c>
      <c r="L6" s="16"/>
      <c r="M6" s="16"/>
      <c r="N6" s="16"/>
    </row>
    <row r="7" spans="1:14" ht="28.9" customHeight="1">
      <c r="A7" s="28" t="s">
        <v>0</v>
      </c>
      <c r="B7" s="28" t="s">
        <v>1</v>
      </c>
      <c r="C7" s="32" t="s">
        <v>2</v>
      </c>
      <c r="D7" s="32"/>
      <c r="E7" s="32"/>
      <c r="F7" s="32"/>
      <c r="G7" s="32" t="s">
        <v>3</v>
      </c>
      <c r="H7" s="32"/>
      <c r="I7" s="32"/>
      <c r="J7" s="32"/>
      <c r="K7" s="32" t="s">
        <v>4</v>
      </c>
      <c r="L7" s="32"/>
      <c r="M7" s="32"/>
      <c r="N7" s="32"/>
    </row>
    <row r="8" spans="1:14" ht="14.45" customHeight="1">
      <c r="A8" s="29"/>
      <c r="B8" s="29"/>
      <c r="C8" s="26" t="s">
        <v>176</v>
      </c>
      <c r="D8" s="26" t="s">
        <v>177</v>
      </c>
      <c r="E8" s="26" t="s">
        <v>178</v>
      </c>
      <c r="F8" s="26" t="s">
        <v>181</v>
      </c>
      <c r="G8" s="26" t="s">
        <v>176</v>
      </c>
      <c r="H8" s="26" t="s">
        <v>177</v>
      </c>
      <c r="I8" s="26" t="s">
        <v>178</v>
      </c>
      <c r="J8" s="26" t="s">
        <v>181</v>
      </c>
      <c r="K8" s="26" t="s">
        <v>176</v>
      </c>
      <c r="L8" s="26" t="s">
        <v>177</v>
      </c>
      <c r="M8" s="26" t="s">
        <v>178</v>
      </c>
      <c r="N8" s="26" t="s">
        <v>181</v>
      </c>
    </row>
    <row r="9" spans="1:14">
      <c r="A9" s="30"/>
      <c r="B9" s="30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1" t="s">
        <v>5</v>
      </c>
      <c r="B10" s="1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>
      <c r="A11" s="19" t="s">
        <v>6</v>
      </c>
      <c r="B11" s="6" t="s">
        <v>7</v>
      </c>
      <c r="C11" s="3" t="s">
        <v>7</v>
      </c>
      <c r="D11" s="3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  <c r="J11" s="4" t="s">
        <v>7</v>
      </c>
      <c r="K11" s="5" t="s">
        <v>7</v>
      </c>
      <c r="L11" s="5" t="s">
        <v>7</v>
      </c>
      <c r="M11" s="5" t="s">
        <v>7</v>
      </c>
      <c r="N11" s="5" t="s">
        <v>7</v>
      </c>
    </row>
    <row r="12" spans="1:14">
      <c r="A12" s="19" t="s">
        <v>8</v>
      </c>
      <c r="B12" s="22" t="s">
        <v>9</v>
      </c>
      <c r="C12" s="25">
        <f>C13+C21+C27+C33+C49</f>
        <v>74579.399999999994</v>
      </c>
      <c r="D12" s="25">
        <f t="shared" ref="D12:E12" si="0">D13+D21+D27+D33+D49</f>
        <v>74579.399999999994</v>
      </c>
      <c r="E12" s="25">
        <f t="shared" si="0"/>
        <v>41444.769110000001</v>
      </c>
      <c r="F12" s="17">
        <f t="shared" ref="F12:F57" si="1">IFERROR(E12/D12%,0)</f>
        <v>55.571336200076701</v>
      </c>
      <c r="G12" s="25">
        <f t="shared" ref="G12:I12" si="2">G13+G21+G27+G33+G49</f>
        <v>34.700000000000003</v>
      </c>
      <c r="H12" s="25">
        <f t="shared" si="2"/>
        <v>34.700000000000003</v>
      </c>
      <c r="I12" s="25">
        <f t="shared" si="2"/>
        <v>7.4699300000000006</v>
      </c>
      <c r="J12" s="17">
        <f t="shared" ref="J12:J75" si="3">IFERROR(I12/H12%,0)</f>
        <v>21.527175792507204</v>
      </c>
      <c r="K12" s="17">
        <f t="shared" ref="K12:M12" si="4">K13+K21+K27+K33+K49</f>
        <v>74614.099999999991</v>
      </c>
      <c r="L12" s="17">
        <f t="shared" si="4"/>
        <v>74614.099999999991</v>
      </c>
      <c r="M12" s="17">
        <f t="shared" si="4"/>
        <v>41452.23904</v>
      </c>
      <c r="N12" s="17">
        <f t="shared" ref="N12:N68" si="5">IFERROR(M12/L12%,0)</f>
        <v>55.555503638052329</v>
      </c>
    </row>
    <row r="13" spans="1:14">
      <c r="A13" s="18" t="s">
        <v>10</v>
      </c>
      <c r="B13" s="22" t="s">
        <v>11</v>
      </c>
      <c r="C13" s="25">
        <f>C14+C19</f>
        <v>50713.4</v>
      </c>
      <c r="D13" s="25">
        <f t="shared" ref="D13:E13" si="6">D14+D19</f>
        <v>50713.4</v>
      </c>
      <c r="E13" s="25">
        <f t="shared" si="6"/>
        <v>28101.496890000002</v>
      </c>
      <c r="F13" s="17">
        <f t="shared" si="1"/>
        <v>55.412370083646536</v>
      </c>
      <c r="G13" s="25">
        <f t="shared" ref="G13:I13" si="7">G14+G19</f>
        <v>0</v>
      </c>
      <c r="H13" s="25">
        <f t="shared" si="7"/>
        <v>0</v>
      </c>
      <c r="I13" s="25">
        <f t="shared" si="7"/>
        <v>0</v>
      </c>
      <c r="J13" s="17">
        <f t="shared" si="3"/>
        <v>0</v>
      </c>
      <c r="K13" s="17">
        <f t="shared" ref="K13:M13" si="8">K14+K19</f>
        <v>50713.4</v>
      </c>
      <c r="L13" s="17">
        <f t="shared" si="8"/>
        <v>50713.4</v>
      </c>
      <c r="M13" s="17">
        <f t="shared" si="8"/>
        <v>28101.496890000002</v>
      </c>
      <c r="N13" s="17">
        <f t="shared" si="5"/>
        <v>55.412370083646536</v>
      </c>
    </row>
    <row r="14" spans="1:14">
      <c r="A14" s="20" t="s">
        <v>12</v>
      </c>
      <c r="B14" s="23" t="s">
        <v>13</v>
      </c>
      <c r="C14" s="25">
        <f>SUM(C15:C18)</f>
        <v>50681.4</v>
      </c>
      <c r="D14" s="25">
        <f t="shared" ref="D14:E14" si="9">SUM(D15:D18)</f>
        <v>50681.4</v>
      </c>
      <c r="E14" s="25">
        <f t="shared" si="9"/>
        <v>27795.496890000002</v>
      </c>
      <c r="F14" s="17">
        <f t="shared" si="1"/>
        <v>54.843585398193419</v>
      </c>
      <c r="G14" s="25">
        <f t="shared" ref="G14:I14" si="10">SUM(G15:G18)</f>
        <v>0</v>
      </c>
      <c r="H14" s="25">
        <f t="shared" si="10"/>
        <v>0</v>
      </c>
      <c r="I14" s="25">
        <f t="shared" si="10"/>
        <v>0</v>
      </c>
      <c r="J14" s="17">
        <f t="shared" si="3"/>
        <v>0</v>
      </c>
      <c r="K14" s="17">
        <f t="shared" ref="K14:M14" si="11">SUM(K15:K18)</f>
        <v>50681.4</v>
      </c>
      <c r="L14" s="17">
        <f t="shared" si="11"/>
        <v>50681.4</v>
      </c>
      <c r="M14" s="17">
        <f t="shared" si="11"/>
        <v>27795.496890000002</v>
      </c>
      <c r="N14" s="17">
        <f t="shared" si="5"/>
        <v>54.843585398193419</v>
      </c>
    </row>
    <row r="15" spans="1:14">
      <c r="A15" s="21" t="s">
        <v>14</v>
      </c>
      <c r="B15" s="24" t="s">
        <v>15</v>
      </c>
      <c r="C15" s="25">
        <v>47751.4</v>
      </c>
      <c r="D15" s="25">
        <v>47751.4</v>
      </c>
      <c r="E15" s="25">
        <v>26187.055629999999</v>
      </c>
      <c r="F15" s="17">
        <f t="shared" si="1"/>
        <v>54.840393433490952</v>
      </c>
      <c r="G15" s="25"/>
      <c r="H15" s="25"/>
      <c r="I15" s="25"/>
      <c r="J15" s="17">
        <f t="shared" si="3"/>
        <v>0</v>
      </c>
      <c r="K15" s="17">
        <f t="shared" ref="K15:K67" si="12">C15+G15</f>
        <v>47751.4</v>
      </c>
      <c r="L15" s="17">
        <f t="shared" ref="L15:L67" si="13">D15+H15</f>
        <v>47751.4</v>
      </c>
      <c r="M15" s="17">
        <f t="shared" ref="M15:M67" si="14">E15+I15</f>
        <v>26187.055629999999</v>
      </c>
      <c r="N15" s="17">
        <f t="shared" si="5"/>
        <v>54.840393433490952</v>
      </c>
    </row>
    <row r="16" spans="1:14" ht="22.5">
      <c r="A16" s="21" t="s">
        <v>16</v>
      </c>
      <c r="B16" s="24" t="s">
        <v>17</v>
      </c>
      <c r="C16" s="25">
        <v>2600</v>
      </c>
      <c r="D16" s="25">
        <v>2600</v>
      </c>
      <c r="E16" s="25">
        <v>1459.5136200000002</v>
      </c>
      <c r="F16" s="17">
        <f t="shared" si="1"/>
        <v>56.135139230769241</v>
      </c>
      <c r="G16" s="25"/>
      <c r="H16" s="25"/>
      <c r="I16" s="25"/>
      <c r="J16" s="17">
        <f t="shared" si="3"/>
        <v>0</v>
      </c>
      <c r="K16" s="17">
        <f t="shared" si="12"/>
        <v>2600</v>
      </c>
      <c r="L16" s="17">
        <f t="shared" si="13"/>
        <v>2600</v>
      </c>
      <c r="M16" s="17">
        <f t="shared" si="14"/>
        <v>1459.5136200000002</v>
      </c>
      <c r="N16" s="17">
        <f t="shared" si="5"/>
        <v>56.135139230769241</v>
      </c>
    </row>
    <row r="17" spans="1:14">
      <c r="A17" s="21" t="s">
        <v>18</v>
      </c>
      <c r="B17" s="24" t="s">
        <v>19</v>
      </c>
      <c r="C17" s="25">
        <v>30</v>
      </c>
      <c r="D17" s="25">
        <v>30</v>
      </c>
      <c r="E17" s="25">
        <v>19.039270000000002</v>
      </c>
      <c r="F17" s="17">
        <f t="shared" si="1"/>
        <v>63.46423333333334</v>
      </c>
      <c r="G17" s="25"/>
      <c r="H17" s="25"/>
      <c r="I17" s="25"/>
      <c r="J17" s="17">
        <f t="shared" si="3"/>
        <v>0</v>
      </c>
      <c r="K17" s="17">
        <f t="shared" si="12"/>
        <v>30</v>
      </c>
      <c r="L17" s="17">
        <f t="shared" si="13"/>
        <v>30</v>
      </c>
      <c r="M17" s="17">
        <f t="shared" si="14"/>
        <v>19.039270000000002</v>
      </c>
      <c r="N17" s="17">
        <f t="shared" si="5"/>
        <v>63.46423333333334</v>
      </c>
    </row>
    <row r="18" spans="1:14">
      <c r="A18" s="21" t="s">
        <v>20</v>
      </c>
      <c r="B18" s="24" t="s">
        <v>21</v>
      </c>
      <c r="C18" s="25">
        <v>300</v>
      </c>
      <c r="D18" s="25">
        <v>300</v>
      </c>
      <c r="E18" s="25">
        <v>129.88837000000001</v>
      </c>
      <c r="F18" s="17">
        <f t="shared" si="1"/>
        <v>43.296123333333334</v>
      </c>
      <c r="G18" s="25"/>
      <c r="H18" s="25"/>
      <c r="I18" s="25"/>
      <c r="J18" s="17">
        <f t="shared" si="3"/>
        <v>0</v>
      </c>
      <c r="K18" s="17">
        <f t="shared" si="12"/>
        <v>300</v>
      </c>
      <c r="L18" s="17">
        <f t="shared" si="13"/>
        <v>300</v>
      </c>
      <c r="M18" s="17">
        <f t="shared" si="14"/>
        <v>129.88837000000001</v>
      </c>
      <c r="N18" s="17">
        <f t="shared" si="5"/>
        <v>43.296123333333334</v>
      </c>
    </row>
    <row r="19" spans="1:14">
      <c r="A19" s="20" t="s">
        <v>22</v>
      </c>
      <c r="B19" s="23" t="s">
        <v>23</v>
      </c>
      <c r="C19" s="25">
        <f>C20</f>
        <v>32</v>
      </c>
      <c r="D19" s="25">
        <f t="shared" ref="D19:E19" si="15">D20</f>
        <v>32</v>
      </c>
      <c r="E19" s="25">
        <f t="shared" si="15"/>
        <v>306</v>
      </c>
      <c r="F19" s="17">
        <f t="shared" si="1"/>
        <v>956.25</v>
      </c>
      <c r="G19" s="25">
        <f t="shared" ref="G19:I19" si="16">G20</f>
        <v>0</v>
      </c>
      <c r="H19" s="25">
        <f t="shared" si="16"/>
        <v>0</v>
      </c>
      <c r="I19" s="25">
        <f t="shared" si="16"/>
        <v>0</v>
      </c>
      <c r="J19" s="17">
        <f t="shared" si="3"/>
        <v>0</v>
      </c>
      <c r="K19" s="17">
        <f t="shared" ref="K19:M19" si="17">K20</f>
        <v>32</v>
      </c>
      <c r="L19" s="17">
        <f t="shared" si="17"/>
        <v>32</v>
      </c>
      <c r="M19" s="17">
        <f t="shared" si="17"/>
        <v>306</v>
      </c>
      <c r="N19" s="17">
        <f t="shared" si="5"/>
        <v>956.25</v>
      </c>
    </row>
    <row r="20" spans="1:14">
      <c r="A20" s="21" t="s">
        <v>24</v>
      </c>
      <c r="B20" s="24" t="s">
        <v>25</v>
      </c>
      <c r="C20" s="25">
        <v>32</v>
      </c>
      <c r="D20" s="25">
        <v>32</v>
      </c>
      <c r="E20" s="25">
        <v>306</v>
      </c>
      <c r="F20" s="17">
        <f t="shared" si="1"/>
        <v>956.25</v>
      </c>
      <c r="G20" s="25"/>
      <c r="H20" s="25"/>
      <c r="I20" s="25"/>
      <c r="J20" s="17">
        <f t="shared" si="3"/>
        <v>0</v>
      </c>
      <c r="K20" s="17">
        <f t="shared" si="12"/>
        <v>32</v>
      </c>
      <c r="L20" s="17">
        <f t="shared" si="13"/>
        <v>32</v>
      </c>
      <c r="M20" s="17">
        <f t="shared" si="14"/>
        <v>306</v>
      </c>
      <c r="N20" s="17">
        <f t="shared" si="5"/>
        <v>956.25</v>
      </c>
    </row>
    <row r="21" spans="1:14">
      <c r="A21" s="18" t="s">
        <v>26</v>
      </c>
      <c r="B21" s="22" t="s">
        <v>27</v>
      </c>
      <c r="C21" s="25">
        <f>C22+C25</f>
        <v>497</v>
      </c>
      <c r="D21" s="25">
        <f t="shared" ref="D21:E21" si="18">D22+D25</f>
        <v>497</v>
      </c>
      <c r="E21" s="25">
        <f t="shared" si="18"/>
        <v>750.62373000000002</v>
      </c>
      <c r="F21" s="17">
        <f t="shared" si="1"/>
        <v>151.03093158953723</v>
      </c>
      <c r="G21" s="25">
        <f t="shared" ref="G21:I21" si="19">G22+G25</f>
        <v>0</v>
      </c>
      <c r="H21" s="25">
        <f t="shared" si="19"/>
        <v>0</v>
      </c>
      <c r="I21" s="25">
        <f t="shared" si="19"/>
        <v>0</v>
      </c>
      <c r="J21" s="17">
        <f t="shared" si="3"/>
        <v>0</v>
      </c>
      <c r="K21" s="17">
        <f t="shared" ref="K21:M21" si="20">K22+K25</f>
        <v>497</v>
      </c>
      <c r="L21" s="17">
        <f t="shared" si="20"/>
        <v>497</v>
      </c>
      <c r="M21" s="17">
        <f t="shared" si="20"/>
        <v>750.62373000000002</v>
      </c>
      <c r="N21" s="17">
        <f t="shared" si="5"/>
        <v>151.03093158953723</v>
      </c>
    </row>
    <row r="22" spans="1:14">
      <c r="A22" s="20" t="s">
        <v>28</v>
      </c>
      <c r="B22" s="23" t="s">
        <v>29</v>
      </c>
      <c r="C22" s="25">
        <f>SUM(C23:C24)</f>
        <v>482</v>
      </c>
      <c r="D22" s="25">
        <f t="shared" ref="D22:E22" si="21">SUM(D23:D24)</f>
        <v>482</v>
      </c>
      <c r="E22" s="25">
        <f t="shared" si="21"/>
        <v>742.88867000000005</v>
      </c>
      <c r="F22" s="17">
        <f t="shared" si="1"/>
        <v>154.12628008298756</v>
      </c>
      <c r="G22" s="25">
        <f t="shared" ref="G22:I22" si="22">SUM(G23:G24)</f>
        <v>0</v>
      </c>
      <c r="H22" s="25">
        <f t="shared" si="22"/>
        <v>0</v>
      </c>
      <c r="I22" s="25">
        <f t="shared" si="22"/>
        <v>0</v>
      </c>
      <c r="J22" s="17">
        <f t="shared" si="3"/>
        <v>0</v>
      </c>
      <c r="K22" s="17">
        <f t="shared" ref="K22:M22" si="23">SUM(K23:K24)</f>
        <v>482</v>
      </c>
      <c r="L22" s="17">
        <f t="shared" si="23"/>
        <v>482</v>
      </c>
      <c r="M22" s="17">
        <f t="shared" si="23"/>
        <v>742.88867000000005</v>
      </c>
      <c r="N22" s="17">
        <f t="shared" si="5"/>
        <v>154.12628008298756</v>
      </c>
    </row>
    <row r="23" spans="1:14">
      <c r="A23" s="21" t="s">
        <v>30</v>
      </c>
      <c r="B23" s="24" t="s">
        <v>31</v>
      </c>
      <c r="C23" s="25">
        <v>250</v>
      </c>
      <c r="D23" s="25">
        <v>250</v>
      </c>
      <c r="E23" s="25">
        <v>118.39199000000001</v>
      </c>
      <c r="F23" s="17">
        <f t="shared" si="1"/>
        <v>47.356796000000003</v>
      </c>
      <c r="G23" s="25"/>
      <c r="H23" s="25"/>
      <c r="I23" s="25"/>
      <c r="J23" s="17">
        <f t="shared" si="3"/>
        <v>0</v>
      </c>
      <c r="K23" s="17">
        <f t="shared" si="12"/>
        <v>250</v>
      </c>
      <c r="L23" s="17">
        <f t="shared" si="13"/>
        <v>250</v>
      </c>
      <c r="M23" s="17">
        <f t="shared" si="14"/>
        <v>118.39199000000001</v>
      </c>
      <c r="N23" s="17">
        <f t="shared" si="5"/>
        <v>47.356796000000003</v>
      </c>
    </row>
    <row r="24" spans="1:14" ht="22.5">
      <c r="A24" s="21" t="s">
        <v>32</v>
      </c>
      <c r="B24" s="24" t="s">
        <v>33</v>
      </c>
      <c r="C24" s="25">
        <v>232</v>
      </c>
      <c r="D24" s="25">
        <v>232</v>
      </c>
      <c r="E24" s="25">
        <v>624.49668000000008</v>
      </c>
      <c r="F24" s="17">
        <f t="shared" si="1"/>
        <v>269.17960344827594</v>
      </c>
      <c r="G24" s="25"/>
      <c r="H24" s="25"/>
      <c r="I24" s="25"/>
      <c r="J24" s="17">
        <f t="shared" si="3"/>
        <v>0</v>
      </c>
      <c r="K24" s="17">
        <f t="shared" si="12"/>
        <v>232</v>
      </c>
      <c r="L24" s="17">
        <f t="shared" si="13"/>
        <v>232</v>
      </c>
      <c r="M24" s="17">
        <f t="shared" si="14"/>
        <v>624.49668000000008</v>
      </c>
      <c r="N24" s="17">
        <f t="shared" si="5"/>
        <v>269.17960344827594</v>
      </c>
    </row>
    <row r="25" spans="1:14">
      <c r="A25" s="20" t="s">
        <v>34</v>
      </c>
      <c r="B25" s="23" t="s">
        <v>35</v>
      </c>
      <c r="C25" s="25">
        <f>C26</f>
        <v>15</v>
      </c>
      <c r="D25" s="25">
        <f t="shared" ref="D25:E25" si="24">D26</f>
        <v>15</v>
      </c>
      <c r="E25" s="25">
        <f t="shared" si="24"/>
        <v>7.7350600000000007</v>
      </c>
      <c r="F25" s="17">
        <f t="shared" si="1"/>
        <v>51.567066666666676</v>
      </c>
      <c r="G25" s="25">
        <f t="shared" ref="G25:I25" si="25">G26</f>
        <v>0</v>
      </c>
      <c r="H25" s="25">
        <f t="shared" si="25"/>
        <v>0</v>
      </c>
      <c r="I25" s="25">
        <f t="shared" si="25"/>
        <v>0</v>
      </c>
      <c r="J25" s="17">
        <f t="shared" si="3"/>
        <v>0</v>
      </c>
      <c r="K25" s="17">
        <f t="shared" ref="K25:M25" si="26">K26</f>
        <v>15</v>
      </c>
      <c r="L25" s="17">
        <f t="shared" si="26"/>
        <v>15</v>
      </c>
      <c r="M25" s="17">
        <f t="shared" si="26"/>
        <v>7.7350600000000007</v>
      </c>
      <c r="N25" s="17">
        <f t="shared" si="5"/>
        <v>51.567066666666676</v>
      </c>
    </row>
    <row r="26" spans="1:14">
      <c r="A26" s="21" t="s">
        <v>36</v>
      </c>
      <c r="B26" s="24" t="s">
        <v>37</v>
      </c>
      <c r="C26" s="25">
        <v>15</v>
      </c>
      <c r="D26" s="25">
        <v>15</v>
      </c>
      <c r="E26" s="25">
        <v>7.7350600000000007</v>
      </c>
      <c r="F26" s="17">
        <f t="shared" si="1"/>
        <v>51.567066666666676</v>
      </c>
      <c r="G26" s="25"/>
      <c r="H26" s="25"/>
      <c r="I26" s="25"/>
      <c r="J26" s="17">
        <f t="shared" si="3"/>
        <v>0</v>
      </c>
      <c r="K26" s="17">
        <f t="shared" si="12"/>
        <v>15</v>
      </c>
      <c r="L26" s="17">
        <f t="shared" si="13"/>
        <v>15</v>
      </c>
      <c r="M26" s="17">
        <f t="shared" si="14"/>
        <v>7.7350600000000007</v>
      </c>
      <c r="N26" s="17">
        <f t="shared" si="5"/>
        <v>51.567066666666676</v>
      </c>
    </row>
    <row r="27" spans="1:14">
      <c r="A27" s="18" t="s">
        <v>38</v>
      </c>
      <c r="B27" s="22" t="s">
        <v>39</v>
      </c>
      <c r="C27" s="25">
        <f>C28+C30+C32</f>
        <v>5528</v>
      </c>
      <c r="D27" s="25">
        <f t="shared" ref="D27:E27" si="27">D28+D30+D32</f>
        <v>5528</v>
      </c>
      <c r="E27" s="25">
        <f t="shared" si="27"/>
        <v>2938.4566600000003</v>
      </c>
      <c r="F27" s="17">
        <f t="shared" si="1"/>
        <v>53.15587301013025</v>
      </c>
      <c r="G27" s="25">
        <f t="shared" ref="G27:I27" si="28">G28+G30+G32</f>
        <v>0</v>
      </c>
      <c r="H27" s="25">
        <f t="shared" si="28"/>
        <v>0</v>
      </c>
      <c r="I27" s="25">
        <f t="shared" si="28"/>
        <v>0</v>
      </c>
      <c r="J27" s="17">
        <f t="shared" si="3"/>
        <v>0</v>
      </c>
      <c r="K27" s="17">
        <f t="shared" ref="K27:M27" si="29">K28+K30+K32</f>
        <v>5528</v>
      </c>
      <c r="L27" s="17">
        <f t="shared" si="29"/>
        <v>5528</v>
      </c>
      <c r="M27" s="17">
        <f t="shared" si="29"/>
        <v>2938.4566600000003</v>
      </c>
      <c r="N27" s="17">
        <f t="shared" si="5"/>
        <v>53.15587301013025</v>
      </c>
    </row>
    <row r="28" spans="1:14">
      <c r="A28" s="20" t="s">
        <v>40</v>
      </c>
      <c r="B28" s="23" t="s">
        <v>41</v>
      </c>
      <c r="C28" s="25">
        <f>C29</f>
        <v>850</v>
      </c>
      <c r="D28" s="25">
        <f t="shared" ref="D28:E28" si="30">D29</f>
        <v>850</v>
      </c>
      <c r="E28" s="25">
        <f t="shared" si="30"/>
        <v>487.49939000000001</v>
      </c>
      <c r="F28" s="17">
        <f t="shared" si="1"/>
        <v>57.352869411764708</v>
      </c>
      <c r="G28" s="25">
        <f t="shared" ref="G28:I28" si="31">G29</f>
        <v>0</v>
      </c>
      <c r="H28" s="25">
        <f t="shared" si="31"/>
        <v>0</v>
      </c>
      <c r="I28" s="25">
        <f t="shared" si="31"/>
        <v>0</v>
      </c>
      <c r="J28" s="17">
        <f t="shared" si="3"/>
        <v>0</v>
      </c>
      <c r="K28" s="17">
        <f t="shared" ref="K28:M28" si="32">K29</f>
        <v>850</v>
      </c>
      <c r="L28" s="17">
        <f t="shared" si="32"/>
        <v>850</v>
      </c>
      <c r="M28" s="17">
        <f t="shared" si="32"/>
        <v>487.49939000000001</v>
      </c>
      <c r="N28" s="17">
        <f t="shared" si="5"/>
        <v>57.352869411764708</v>
      </c>
    </row>
    <row r="29" spans="1:14">
      <c r="A29" s="21" t="s">
        <v>42</v>
      </c>
      <c r="B29" s="24" t="s">
        <v>43</v>
      </c>
      <c r="C29" s="25">
        <v>850</v>
      </c>
      <c r="D29" s="25">
        <v>850</v>
      </c>
      <c r="E29" s="25">
        <v>487.49939000000001</v>
      </c>
      <c r="F29" s="17">
        <f t="shared" si="1"/>
        <v>57.352869411764708</v>
      </c>
      <c r="G29" s="25"/>
      <c r="H29" s="25"/>
      <c r="I29" s="25"/>
      <c r="J29" s="17">
        <f t="shared" si="3"/>
        <v>0</v>
      </c>
      <c r="K29" s="17">
        <f t="shared" si="12"/>
        <v>850</v>
      </c>
      <c r="L29" s="17">
        <f t="shared" si="13"/>
        <v>850</v>
      </c>
      <c r="M29" s="17">
        <f t="shared" si="14"/>
        <v>487.49939000000001</v>
      </c>
      <c r="N29" s="17">
        <f t="shared" si="5"/>
        <v>57.352869411764708</v>
      </c>
    </row>
    <row r="30" spans="1:14">
      <c r="A30" s="20" t="s">
        <v>44</v>
      </c>
      <c r="B30" s="23" t="s">
        <v>45</v>
      </c>
      <c r="C30" s="25">
        <f>C31</f>
        <v>3078</v>
      </c>
      <c r="D30" s="25">
        <f t="shared" ref="D30:E30" si="33">D31</f>
        <v>3078</v>
      </c>
      <c r="E30" s="25">
        <f t="shared" si="33"/>
        <v>1655.6402700000001</v>
      </c>
      <c r="F30" s="17">
        <f t="shared" si="1"/>
        <v>53.789482456140355</v>
      </c>
      <c r="G30" s="25">
        <f t="shared" ref="G30:I30" si="34">G31</f>
        <v>0</v>
      </c>
      <c r="H30" s="25">
        <f t="shared" si="34"/>
        <v>0</v>
      </c>
      <c r="I30" s="25">
        <f t="shared" si="34"/>
        <v>0</v>
      </c>
      <c r="J30" s="17">
        <f t="shared" si="3"/>
        <v>0</v>
      </c>
      <c r="K30" s="17">
        <f t="shared" ref="K30:M30" si="35">K31</f>
        <v>3078</v>
      </c>
      <c r="L30" s="17">
        <f t="shared" si="35"/>
        <v>3078</v>
      </c>
      <c r="M30" s="17">
        <f t="shared" si="35"/>
        <v>1655.6402700000001</v>
      </c>
      <c r="N30" s="17">
        <f t="shared" si="5"/>
        <v>53.789482456140355</v>
      </c>
    </row>
    <row r="31" spans="1:14">
      <c r="A31" s="21" t="s">
        <v>42</v>
      </c>
      <c r="B31" s="24" t="s">
        <v>46</v>
      </c>
      <c r="C31" s="25">
        <v>3078</v>
      </c>
      <c r="D31" s="25">
        <v>3078</v>
      </c>
      <c r="E31" s="25">
        <v>1655.6402700000001</v>
      </c>
      <c r="F31" s="17">
        <f t="shared" si="1"/>
        <v>53.789482456140355</v>
      </c>
      <c r="G31" s="25"/>
      <c r="H31" s="25"/>
      <c r="I31" s="25"/>
      <c r="J31" s="17">
        <f t="shared" si="3"/>
        <v>0</v>
      </c>
      <c r="K31" s="17">
        <f t="shared" si="12"/>
        <v>3078</v>
      </c>
      <c r="L31" s="17">
        <f t="shared" si="13"/>
        <v>3078</v>
      </c>
      <c r="M31" s="17">
        <f t="shared" si="14"/>
        <v>1655.6402700000001</v>
      </c>
      <c r="N31" s="17">
        <f t="shared" si="5"/>
        <v>53.789482456140355</v>
      </c>
    </row>
    <row r="32" spans="1:14">
      <c r="A32" s="20" t="s">
        <v>47</v>
      </c>
      <c r="B32" s="23" t="s">
        <v>48</v>
      </c>
      <c r="C32" s="25">
        <v>1600</v>
      </c>
      <c r="D32" s="25">
        <v>1600</v>
      </c>
      <c r="E32" s="25">
        <v>795.31700000000001</v>
      </c>
      <c r="F32" s="17">
        <f t="shared" si="1"/>
        <v>49.7073125</v>
      </c>
      <c r="G32" s="25"/>
      <c r="H32" s="25"/>
      <c r="I32" s="25"/>
      <c r="J32" s="17">
        <f t="shared" si="3"/>
        <v>0</v>
      </c>
      <c r="K32" s="17">
        <f t="shared" si="12"/>
        <v>1600</v>
      </c>
      <c r="L32" s="17">
        <f t="shared" si="13"/>
        <v>1600</v>
      </c>
      <c r="M32" s="17">
        <f t="shared" si="14"/>
        <v>795.31700000000001</v>
      </c>
      <c r="N32" s="17">
        <f t="shared" si="5"/>
        <v>49.7073125</v>
      </c>
    </row>
    <row r="33" spans="1:14">
      <c r="A33" s="18" t="s">
        <v>49</v>
      </c>
      <c r="B33" s="22" t="s">
        <v>50</v>
      </c>
      <c r="C33" s="25">
        <f>C34+C43+C46</f>
        <v>17841</v>
      </c>
      <c r="D33" s="25">
        <f t="shared" ref="D33:E33" si="36">D34+D43+D46</f>
        <v>17841</v>
      </c>
      <c r="E33" s="25">
        <f t="shared" si="36"/>
        <v>9654.1918299999998</v>
      </c>
      <c r="F33" s="17">
        <f t="shared" si="1"/>
        <v>54.112391850232612</v>
      </c>
      <c r="G33" s="25">
        <f t="shared" ref="G33:I33" si="37">G34+G43+G46</f>
        <v>0</v>
      </c>
      <c r="H33" s="25">
        <f t="shared" si="37"/>
        <v>0</v>
      </c>
      <c r="I33" s="25">
        <f t="shared" si="37"/>
        <v>0</v>
      </c>
      <c r="J33" s="17">
        <f t="shared" si="3"/>
        <v>0</v>
      </c>
      <c r="K33" s="17">
        <f t="shared" ref="K33:M33" si="38">K34+K43+K46</f>
        <v>17841</v>
      </c>
      <c r="L33" s="17">
        <f t="shared" si="38"/>
        <v>17841</v>
      </c>
      <c r="M33" s="17">
        <f t="shared" si="38"/>
        <v>9654.1918299999998</v>
      </c>
      <c r="N33" s="17">
        <f t="shared" si="5"/>
        <v>54.112391850232612</v>
      </c>
    </row>
    <row r="34" spans="1:14">
      <c r="A34" s="20" t="s">
        <v>51</v>
      </c>
      <c r="B34" s="23" t="s">
        <v>52</v>
      </c>
      <c r="C34" s="25">
        <f>SUM(C35:C42)</f>
        <v>9810</v>
      </c>
      <c r="D34" s="25">
        <f t="shared" ref="D34:E34" si="39">SUM(D35:D42)</f>
        <v>9810</v>
      </c>
      <c r="E34" s="25">
        <f t="shared" si="39"/>
        <v>5033.7095600000002</v>
      </c>
      <c r="F34" s="17">
        <f t="shared" si="1"/>
        <v>51.312024057084614</v>
      </c>
      <c r="G34" s="25">
        <f t="shared" ref="G34:I34" si="40">SUM(G35:G42)</f>
        <v>0</v>
      </c>
      <c r="H34" s="25">
        <f t="shared" si="40"/>
        <v>0</v>
      </c>
      <c r="I34" s="25">
        <f t="shared" si="40"/>
        <v>0</v>
      </c>
      <c r="J34" s="17">
        <f t="shared" si="3"/>
        <v>0</v>
      </c>
      <c r="K34" s="17">
        <f t="shared" ref="K34:M34" si="41">SUM(K35:K42)</f>
        <v>9810</v>
      </c>
      <c r="L34" s="17">
        <f t="shared" si="41"/>
        <v>9810</v>
      </c>
      <c r="M34" s="17">
        <f t="shared" si="41"/>
        <v>5033.7095600000002</v>
      </c>
      <c r="N34" s="17">
        <f t="shared" si="5"/>
        <v>51.312024057084614</v>
      </c>
    </row>
    <row r="35" spans="1:14">
      <c r="A35" s="21" t="s">
        <v>53</v>
      </c>
      <c r="B35" s="24" t="s">
        <v>54</v>
      </c>
      <c r="C35" s="25">
        <v>8</v>
      </c>
      <c r="D35" s="25">
        <v>8</v>
      </c>
      <c r="E35" s="25">
        <v>4.6125100000000003</v>
      </c>
      <c r="F35" s="17">
        <f t="shared" si="1"/>
        <v>57.656375000000004</v>
      </c>
      <c r="G35" s="25"/>
      <c r="H35" s="25"/>
      <c r="I35" s="25"/>
      <c r="J35" s="17">
        <f t="shared" si="3"/>
        <v>0</v>
      </c>
      <c r="K35" s="17">
        <f t="shared" si="12"/>
        <v>8</v>
      </c>
      <c r="L35" s="17">
        <f t="shared" si="13"/>
        <v>8</v>
      </c>
      <c r="M35" s="17">
        <f t="shared" si="14"/>
        <v>4.6125100000000003</v>
      </c>
      <c r="N35" s="17">
        <f t="shared" si="5"/>
        <v>57.656375000000004</v>
      </c>
    </row>
    <row r="36" spans="1:14">
      <c r="A36" s="21" t="s">
        <v>55</v>
      </c>
      <c r="B36" s="24" t="s">
        <v>56</v>
      </c>
      <c r="C36" s="25">
        <v>200</v>
      </c>
      <c r="D36" s="25">
        <v>200</v>
      </c>
      <c r="E36" s="25">
        <v>104.82212</v>
      </c>
      <c r="F36" s="17">
        <f t="shared" si="1"/>
        <v>52.411059999999999</v>
      </c>
      <c r="G36" s="25"/>
      <c r="H36" s="25"/>
      <c r="I36" s="25"/>
      <c r="J36" s="17">
        <f t="shared" si="3"/>
        <v>0</v>
      </c>
      <c r="K36" s="17">
        <f t="shared" si="12"/>
        <v>200</v>
      </c>
      <c r="L36" s="17">
        <f t="shared" si="13"/>
        <v>200</v>
      </c>
      <c r="M36" s="17">
        <f t="shared" si="14"/>
        <v>104.82212</v>
      </c>
      <c r="N36" s="17">
        <f t="shared" si="5"/>
        <v>52.411059999999999</v>
      </c>
    </row>
    <row r="37" spans="1:14">
      <c r="A37" s="21" t="s">
        <v>57</v>
      </c>
      <c r="B37" s="24" t="s">
        <v>58</v>
      </c>
      <c r="C37" s="25">
        <v>250</v>
      </c>
      <c r="D37" s="25">
        <v>250</v>
      </c>
      <c r="E37" s="25">
        <v>228.86960999999999</v>
      </c>
      <c r="F37" s="17">
        <f t="shared" si="1"/>
        <v>91.547843999999998</v>
      </c>
      <c r="G37" s="25"/>
      <c r="H37" s="25"/>
      <c r="I37" s="25"/>
      <c r="J37" s="17">
        <f t="shared" si="3"/>
        <v>0</v>
      </c>
      <c r="K37" s="17">
        <f t="shared" si="12"/>
        <v>250</v>
      </c>
      <c r="L37" s="17">
        <f t="shared" si="13"/>
        <v>250</v>
      </c>
      <c r="M37" s="17">
        <f t="shared" si="14"/>
        <v>228.86960999999999</v>
      </c>
      <c r="N37" s="17">
        <f t="shared" si="5"/>
        <v>91.547843999999998</v>
      </c>
    </row>
    <row r="38" spans="1:14">
      <c r="A38" s="21" t="s">
        <v>59</v>
      </c>
      <c r="B38" s="24" t="s">
        <v>60</v>
      </c>
      <c r="C38" s="25">
        <v>410</v>
      </c>
      <c r="D38" s="25">
        <v>410</v>
      </c>
      <c r="E38" s="25">
        <v>266.96902</v>
      </c>
      <c r="F38" s="17">
        <f t="shared" si="1"/>
        <v>65.114395121951219</v>
      </c>
      <c r="G38" s="25"/>
      <c r="H38" s="25"/>
      <c r="I38" s="25"/>
      <c r="J38" s="17">
        <f t="shared" si="3"/>
        <v>0</v>
      </c>
      <c r="K38" s="17">
        <f t="shared" si="12"/>
        <v>410</v>
      </c>
      <c r="L38" s="17">
        <f t="shared" si="13"/>
        <v>410</v>
      </c>
      <c r="M38" s="17">
        <f t="shared" si="14"/>
        <v>266.96902</v>
      </c>
      <c r="N38" s="17">
        <f t="shared" si="5"/>
        <v>65.114395121951219</v>
      </c>
    </row>
    <row r="39" spans="1:14">
      <c r="A39" s="21" t="s">
        <v>61</v>
      </c>
      <c r="B39" s="24" t="s">
        <v>62</v>
      </c>
      <c r="C39" s="25">
        <v>6992</v>
      </c>
      <c r="D39" s="25">
        <v>6992</v>
      </c>
      <c r="E39" s="25">
        <v>3453.1919500000004</v>
      </c>
      <c r="F39" s="17">
        <f t="shared" si="1"/>
        <v>49.387756721967968</v>
      </c>
      <c r="G39" s="25"/>
      <c r="H39" s="25"/>
      <c r="I39" s="25"/>
      <c r="J39" s="17">
        <f t="shared" si="3"/>
        <v>0</v>
      </c>
      <c r="K39" s="17">
        <f t="shared" si="12"/>
        <v>6992</v>
      </c>
      <c r="L39" s="17">
        <f t="shared" si="13"/>
        <v>6992</v>
      </c>
      <c r="M39" s="17">
        <f t="shared" si="14"/>
        <v>3453.1919500000004</v>
      </c>
      <c r="N39" s="17">
        <f t="shared" si="5"/>
        <v>49.387756721967968</v>
      </c>
    </row>
    <row r="40" spans="1:14">
      <c r="A40" s="21" t="s">
        <v>63</v>
      </c>
      <c r="B40" s="24" t="s">
        <v>64</v>
      </c>
      <c r="C40" s="25">
        <v>1400</v>
      </c>
      <c r="D40" s="25">
        <v>1400</v>
      </c>
      <c r="E40" s="25">
        <v>632.31970999999999</v>
      </c>
      <c r="F40" s="17">
        <f t="shared" si="1"/>
        <v>45.165693571428569</v>
      </c>
      <c r="G40" s="25"/>
      <c r="H40" s="25"/>
      <c r="I40" s="25"/>
      <c r="J40" s="17">
        <f t="shared" si="3"/>
        <v>0</v>
      </c>
      <c r="K40" s="17">
        <f t="shared" si="12"/>
        <v>1400</v>
      </c>
      <c r="L40" s="17">
        <f t="shared" si="13"/>
        <v>1400</v>
      </c>
      <c r="M40" s="17">
        <f t="shared" si="14"/>
        <v>632.31970999999999</v>
      </c>
      <c r="N40" s="17">
        <f t="shared" si="5"/>
        <v>45.165693571428569</v>
      </c>
    </row>
    <row r="41" spans="1:14">
      <c r="A41" s="21" t="s">
        <v>65</v>
      </c>
      <c r="B41" s="24" t="s">
        <v>66</v>
      </c>
      <c r="C41" s="25">
        <v>150</v>
      </c>
      <c r="D41" s="25">
        <v>150</v>
      </c>
      <c r="E41" s="25">
        <v>60.889609999999998</v>
      </c>
      <c r="F41" s="17">
        <f t="shared" si="1"/>
        <v>40.593073333333329</v>
      </c>
      <c r="G41" s="25"/>
      <c r="H41" s="25"/>
      <c r="I41" s="25"/>
      <c r="J41" s="17">
        <f t="shared" si="3"/>
        <v>0</v>
      </c>
      <c r="K41" s="17">
        <f t="shared" si="12"/>
        <v>150</v>
      </c>
      <c r="L41" s="17">
        <f t="shared" si="13"/>
        <v>150</v>
      </c>
      <c r="M41" s="17">
        <f t="shared" si="14"/>
        <v>60.889609999999998</v>
      </c>
      <c r="N41" s="17">
        <f t="shared" si="5"/>
        <v>40.593073333333329</v>
      </c>
    </row>
    <row r="42" spans="1:14">
      <c r="A42" s="21" t="s">
        <v>67</v>
      </c>
      <c r="B42" s="24" t="s">
        <v>68</v>
      </c>
      <c r="C42" s="25">
        <v>400</v>
      </c>
      <c r="D42" s="25">
        <v>400</v>
      </c>
      <c r="E42" s="25">
        <v>282.03503000000001</v>
      </c>
      <c r="F42" s="17">
        <f t="shared" si="1"/>
        <v>70.508757500000002</v>
      </c>
      <c r="G42" s="25"/>
      <c r="H42" s="25"/>
      <c r="I42" s="25"/>
      <c r="J42" s="17">
        <f t="shared" si="3"/>
        <v>0</v>
      </c>
      <c r="K42" s="17">
        <f t="shared" si="12"/>
        <v>400</v>
      </c>
      <c r="L42" s="17">
        <f t="shared" si="13"/>
        <v>400</v>
      </c>
      <c r="M42" s="17">
        <f t="shared" si="14"/>
        <v>282.03503000000001</v>
      </c>
      <c r="N42" s="17">
        <f t="shared" si="5"/>
        <v>70.508757500000002</v>
      </c>
    </row>
    <row r="43" spans="1:14">
      <c r="A43" s="20" t="s">
        <v>69</v>
      </c>
      <c r="B43" s="23" t="s">
        <v>70</v>
      </c>
      <c r="C43" s="25">
        <f>SUM(C44:C45)</f>
        <v>14</v>
      </c>
      <c r="D43" s="25">
        <f t="shared" ref="D43:E43" si="42">SUM(D44:D45)</f>
        <v>14</v>
      </c>
      <c r="E43" s="25">
        <f t="shared" si="42"/>
        <v>5.4507600000000007</v>
      </c>
      <c r="F43" s="17">
        <f t="shared" si="1"/>
        <v>38.934000000000005</v>
      </c>
      <c r="G43" s="25">
        <f t="shared" ref="G43:I43" si="43">SUM(G44:G45)</f>
        <v>0</v>
      </c>
      <c r="H43" s="25">
        <f t="shared" si="43"/>
        <v>0</v>
      </c>
      <c r="I43" s="25">
        <f t="shared" si="43"/>
        <v>0</v>
      </c>
      <c r="J43" s="17">
        <f t="shared" si="3"/>
        <v>0</v>
      </c>
      <c r="K43" s="17">
        <f t="shared" ref="K43:M43" si="44">SUM(K44:K45)</f>
        <v>14</v>
      </c>
      <c r="L43" s="17">
        <f t="shared" si="44"/>
        <v>14</v>
      </c>
      <c r="M43" s="17">
        <f t="shared" si="44"/>
        <v>5.4507600000000007</v>
      </c>
      <c r="N43" s="17">
        <f t="shared" si="5"/>
        <v>38.934000000000005</v>
      </c>
    </row>
    <row r="44" spans="1:14">
      <c r="A44" s="21" t="s">
        <v>71</v>
      </c>
      <c r="B44" s="24" t="s">
        <v>72</v>
      </c>
      <c r="C44" s="25"/>
      <c r="D44" s="25"/>
      <c r="E44" s="25">
        <v>0.16</v>
      </c>
      <c r="F44" s="17">
        <f t="shared" si="1"/>
        <v>0</v>
      </c>
      <c r="G44" s="25"/>
      <c r="H44" s="25"/>
      <c r="I44" s="25"/>
      <c r="J44" s="17">
        <f t="shared" si="3"/>
        <v>0</v>
      </c>
      <c r="K44" s="17">
        <f t="shared" si="12"/>
        <v>0</v>
      </c>
      <c r="L44" s="17">
        <f t="shared" si="13"/>
        <v>0</v>
      </c>
      <c r="M44" s="17">
        <f t="shared" si="14"/>
        <v>0.16</v>
      </c>
      <c r="N44" s="17">
        <f t="shared" si="5"/>
        <v>0</v>
      </c>
    </row>
    <row r="45" spans="1:14">
      <c r="A45" s="21" t="s">
        <v>73</v>
      </c>
      <c r="B45" s="24" t="s">
        <v>74</v>
      </c>
      <c r="C45" s="25">
        <v>14</v>
      </c>
      <c r="D45" s="25">
        <v>14</v>
      </c>
      <c r="E45" s="25">
        <v>5.2907600000000006</v>
      </c>
      <c r="F45" s="17">
        <f t="shared" si="1"/>
        <v>37.791142857142859</v>
      </c>
      <c r="G45" s="25"/>
      <c r="H45" s="25"/>
      <c r="I45" s="25"/>
      <c r="J45" s="17">
        <f t="shared" si="3"/>
        <v>0</v>
      </c>
      <c r="K45" s="17">
        <f t="shared" si="12"/>
        <v>14</v>
      </c>
      <c r="L45" s="17">
        <f t="shared" si="13"/>
        <v>14</v>
      </c>
      <c r="M45" s="17">
        <f t="shared" si="14"/>
        <v>5.2907600000000006</v>
      </c>
      <c r="N45" s="17">
        <f t="shared" si="5"/>
        <v>37.791142857142859</v>
      </c>
    </row>
    <row r="46" spans="1:14">
      <c r="A46" s="20" t="s">
        <v>75</v>
      </c>
      <c r="B46" s="23" t="s">
        <v>76</v>
      </c>
      <c r="C46" s="25">
        <f>SUM(C47:C48)</f>
        <v>8017</v>
      </c>
      <c r="D46" s="25">
        <f t="shared" ref="D46:E46" si="45">SUM(D47:D48)</f>
        <v>8017</v>
      </c>
      <c r="E46" s="25">
        <f t="shared" si="45"/>
        <v>4615.0315099999998</v>
      </c>
      <c r="F46" s="17">
        <f t="shared" si="1"/>
        <v>57.565567045029312</v>
      </c>
      <c r="G46" s="25">
        <f t="shared" ref="G46:I46" si="46">SUM(G47:G48)</f>
        <v>0</v>
      </c>
      <c r="H46" s="25">
        <f t="shared" si="46"/>
        <v>0</v>
      </c>
      <c r="I46" s="25">
        <f t="shared" si="46"/>
        <v>0</v>
      </c>
      <c r="J46" s="17">
        <f t="shared" si="3"/>
        <v>0</v>
      </c>
      <c r="K46" s="17">
        <f t="shared" ref="K46:M46" si="47">SUM(K47:K48)</f>
        <v>8017</v>
      </c>
      <c r="L46" s="17">
        <f t="shared" si="47"/>
        <v>8017</v>
      </c>
      <c r="M46" s="17">
        <f t="shared" si="47"/>
        <v>4615.0315099999998</v>
      </c>
      <c r="N46" s="17">
        <f t="shared" si="5"/>
        <v>57.565567045029312</v>
      </c>
    </row>
    <row r="47" spans="1:14">
      <c r="A47" s="21" t="s">
        <v>77</v>
      </c>
      <c r="B47" s="24" t="s">
        <v>78</v>
      </c>
      <c r="C47" s="25">
        <v>817</v>
      </c>
      <c r="D47" s="25">
        <v>817</v>
      </c>
      <c r="E47" s="25">
        <v>449.24389000000002</v>
      </c>
      <c r="F47" s="17">
        <f t="shared" si="1"/>
        <v>54.987012239902086</v>
      </c>
      <c r="G47" s="25"/>
      <c r="H47" s="25"/>
      <c r="I47" s="25"/>
      <c r="J47" s="17">
        <f t="shared" si="3"/>
        <v>0</v>
      </c>
      <c r="K47" s="17">
        <f t="shared" si="12"/>
        <v>817</v>
      </c>
      <c r="L47" s="17">
        <f t="shared" si="13"/>
        <v>817</v>
      </c>
      <c r="M47" s="17">
        <f t="shared" si="14"/>
        <v>449.24389000000002</v>
      </c>
      <c r="N47" s="17">
        <f t="shared" si="5"/>
        <v>54.987012239902086</v>
      </c>
    </row>
    <row r="48" spans="1:14">
      <c r="A48" s="21" t="s">
        <v>79</v>
      </c>
      <c r="B48" s="24" t="s">
        <v>80</v>
      </c>
      <c r="C48" s="25">
        <v>7200</v>
      </c>
      <c r="D48" s="25">
        <v>7200</v>
      </c>
      <c r="E48" s="25">
        <v>4165.7876200000001</v>
      </c>
      <c r="F48" s="17">
        <f t="shared" si="1"/>
        <v>57.858161388888888</v>
      </c>
      <c r="G48" s="25"/>
      <c r="H48" s="25"/>
      <c r="I48" s="25"/>
      <c r="J48" s="17">
        <f t="shared" si="3"/>
        <v>0</v>
      </c>
      <c r="K48" s="17">
        <f t="shared" si="12"/>
        <v>7200</v>
      </c>
      <c r="L48" s="17">
        <f t="shared" si="13"/>
        <v>7200</v>
      </c>
      <c r="M48" s="17">
        <f t="shared" si="14"/>
        <v>4165.7876200000001</v>
      </c>
      <c r="N48" s="17">
        <f t="shared" si="5"/>
        <v>57.858161388888888</v>
      </c>
    </row>
    <row r="49" spans="1:14">
      <c r="A49" s="18" t="s">
        <v>81</v>
      </c>
      <c r="B49" s="22" t="s">
        <v>82</v>
      </c>
      <c r="C49" s="25">
        <f>C50+C54</f>
        <v>0</v>
      </c>
      <c r="D49" s="25">
        <f t="shared" ref="D49:E49" si="48">D50+D54</f>
        <v>0</v>
      </c>
      <c r="E49" s="25">
        <f t="shared" si="48"/>
        <v>0</v>
      </c>
      <c r="F49" s="17">
        <f t="shared" si="1"/>
        <v>0</v>
      </c>
      <c r="G49" s="25">
        <f t="shared" ref="G49:I49" si="49">G50+G54</f>
        <v>34.700000000000003</v>
      </c>
      <c r="H49" s="25">
        <f t="shared" si="49"/>
        <v>34.700000000000003</v>
      </c>
      <c r="I49" s="25">
        <f t="shared" si="49"/>
        <v>7.4699300000000006</v>
      </c>
      <c r="J49" s="17">
        <f t="shared" si="3"/>
        <v>21.527175792507204</v>
      </c>
      <c r="K49" s="17">
        <f t="shared" ref="K49:M49" si="50">K50+K54</f>
        <v>34.700000000000003</v>
      </c>
      <c r="L49" s="17">
        <f t="shared" si="50"/>
        <v>34.700000000000003</v>
      </c>
      <c r="M49" s="17">
        <f t="shared" si="50"/>
        <v>7.4699300000000006</v>
      </c>
      <c r="N49" s="17">
        <f t="shared" si="5"/>
        <v>21.527175792507204</v>
      </c>
    </row>
    <row r="50" spans="1:14">
      <c r="A50" s="20" t="s">
        <v>83</v>
      </c>
      <c r="B50" s="23" t="s">
        <v>84</v>
      </c>
      <c r="C50" s="25">
        <f>SUM(C51:C53)</f>
        <v>0</v>
      </c>
      <c r="D50" s="25">
        <f t="shared" ref="D50:E50" si="51">SUM(D51:D53)</f>
        <v>0</v>
      </c>
      <c r="E50" s="25">
        <f t="shared" si="51"/>
        <v>0</v>
      </c>
      <c r="F50" s="17">
        <f t="shared" si="1"/>
        <v>0</v>
      </c>
      <c r="G50" s="25">
        <f t="shared" ref="G50:I50" si="52">SUM(G51:G53)</f>
        <v>34.700000000000003</v>
      </c>
      <c r="H50" s="25">
        <f t="shared" si="52"/>
        <v>34.700000000000003</v>
      </c>
      <c r="I50" s="25">
        <f t="shared" si="52"/>
        <v>6.8659300000000005</v>
      </c>
      <c r="J50" s="17">
        <f t="shared" si="3"/>
        <v>19.786541786743516</v>
      </c>
      <c r="K50" s="17">
        <f t="shared" ref="K50:M50" si="53">SUM(K51:K53)</f>
        <v>34.700000000000003</v>
      </c>
      <c r="L50" s="17">
        <f t="shared" si="53"/>
        <v>34.700000000000003</v>
      </c>
      <c r="M50" s="17">
        <f t="shared" si="53"/>
        <v>6.8659300000000005</v>
      </c>
      <c r="N50" s="17">
        <f t="shared" si="5"/>
        <v>19.786541786743516</v>
      </c>
    </row>
    <row r="51" spans="1:14" ht="22.5">
      <c r="A51" s="21" t="s">
        <v>85</v>
      </c>
      <c r="B51" s="24" t="s">
        <v>86</v>
      </c>
      <c r="C51" s="25"/>
      <c r="D51" s="25"/>
      <c r="E51" s="25"/>
      <c r="F51" s="17">
        <f t="shared" si="1"/>
        <v>0</v>
      </c>
      <c r="G51" s="25">
        <v>12.7</v>
      </c>
      <c r="H51" s="25">
        <v>12.7</v>
      </c>
      <c r="I51" s="25">
        <v>3.89872</v>
      </c>
      <c r="J51" s="17">
        <f t="shared" si="3"/>
        <v>30.698582677165355</v>
      </c>
      <c r="K51" s="17">
        <f t="shared" si="12"/>
        <v>12.7</v>
      </c>
      <c r="L51" s="17">
        <f t="shared" si="13"/>
        <v>12.7</v>
      </c>
      <c r="M51" s="17">
        <f t="shared" si="14"/>
        <v>3.89872</v>
      </c>
      <c r="N51" s="17">
        <f t="shared" si="5"/>
        <v>30.698582677165355</v>
      </c>
    </row>
    <row r="52" spans="1:14">
      <c r="A52" s="21" t="s">
        <v>87</v>
      </c>
      <c r="B52" s="24" t="s">
        <v>88</v>
      </c>
      <c r="C52" s="25"/>
      <c r="D52" s="25"/>
      <c r="E52" s="25"/>
      <c r="F52" s="17">
        <f t="shared" si="1"/>
        <v>0</v>
      </c>
      <c r="G52" s="25">
        <v>3</v>
      </c>
      <c r="H52" s="25">
        <v>3</v>
      </c>
      <c r="I52" s="25">
        <v>1.2513800000000002</v>
      </c>
      <c r="J52" s="17">
        <f t="shared" si="3"/>
        <v>41.712666666666671</v>
      </c>
      <c r="K52" s="17">
        <f t="shared" si="12"/>
        <v>3</v>
      </c>
      <c r="L52" s="17">
        <f t="shared" si="13"/>
        <v>3</v>
      </c>
      <c r="M52" s="17">
        <f t="shared" si="14"/>
        <v>1.2513800000000002</v>
      </c>
      <c r="N52" s="17">
        <f t="shared" si="5"/>
        <v>41.712666666666671</v>
      </c>
    </row>
    <row r="53" spans="1:14" ht="22.5">
      <c r="A53" s="21" t="s">
        <v>89</v>
      </c>
      <c r="B53" s="24" t="s">
        <v>90</v>
      </c>
      <c r="C53" s="25"/>
      <c r="D53" s="25"/>
      <c r="E53" s="25"/>
      <c r="F53" s="17">
        <f t="shared" si="1"/>
        <v>0</v>
      </c>
      <c r="G53" s="25">
        <v>19</v>
      </c>
      <c r="H53" s="25">
        <v>19</v>
      </c>
      <c r="I53" s="25">
        <v>1.71583</v>
      </c>
      <c r="J53" s="17">
        <f t="shared" si="3"/>
        <v>9.0306842105263154</v>
      </c>
      <c r="K53" s="17">
        <f t="shared" si="12"/>
        <v>19</v>
      </c>
      <c r="L53" s="17">
        <f t="shared" si="13"/>
        <v>19</v>
      </c>
      <c r="M53" s="17">
        <f t="shared" si="14"/>
        <v>1.71583</v>
      </c>
      <c r="N53" s="17">
        <f t="shared" si="5"/>
        <v>9.0306842105263154</v>
      </c>
    </row>
    <row r="54" spans="1:14">
      <c r="A54" s="20" t="s">
        <v>194</v>
      </c>
      <c r="B54" s="23" t="s">
        <v>193</v>
      </c>
      <c r="C54" s="25">
        <f>C55</f>
        <v>0</v>
      </c>
      <c r="D54" s="25">
        <f t="shared" ref="D54:E54" si="54">D55</f>
        <v>0</v>
      </c>
      <c r="E54" s="25">
        <f t="shared" si="54"/>
        <v>0</v>
      </c>
      <c r="F54" s="17">
        <f t="shared" si="1"/>
        <v>0</v>
      </c>
      <c r="G54" s="25">
        <f t="shared" ref="G54:I54" si="55">G55</f>
        <v>0</v>
      </c>
      <c r="H54" s="25">
        <f t="shared" si="55"/>
        <v>0</v>
      </c>
      <c r="I54" s="25">
        <f t="shared" si="55"/>
        <v>0.60399999999999998</v>
      </c>
      <c r="J54" s="17">
        <f t="shared" si="3"/>
        <v>0</v>
      </c>
      <c r="K54" s="17">
        <f t="shared" ref="K54:M54" si="56">K55</f>
        <v>0</v>
      </c>
      <c r="L54" s="17">
        <f t="shared" si="56"/>
        <v>0</v>
      </c>
      <c r="M54" s="17">
        <f t="shared" si="56"/>
        <v>0.60399999999999998</v>
      </c>
      <c r="N54" s="17">
        <f t="shared" si="5"/>
        <v>0</v>
      </c>
    </row>
    <row r="55" spans="1:14">
      <c r="A55" s="21" t="s">
        <v>192</v>
      </c>
      <c r="B55" s="24" t="s">
        <v>191</v>
      </c>
      <c r="C55" s="25"/>
      <c r="D55" s="25"/>
      <c r="E55" s="25"/>
      <c r="F55" s="17">
        <f t="shared" si="1"/>
        <v>0</v>
      </c>
      <c r="G55" s="25"/>
      <c r="H55" s="25"/>
      <c r="I55" s="25">
        <v>0.60399999999999998</v>
      </c>
      <c r="J55" s="17">
        <f t="shared" si="3"/>
        <v>0</v>
      </c>
      <c r="K55" s="17">
        <f t="shared" si="12"/>
        <v>0</v>
      </c>
      <c r="L55" s="17">
        <f t="shared" si="13"/>
        <v>0</v>
      </c>
      <c r="M55" s="17">
        <f t="shared" si="14"/>
        <v>0.60399999999999998</v>
      </c>
      <c r="N55" s="17">
        <f t="shared" si="5"/>
        <v>0</v>
      </c>
    </row>
    <row r="56" spans="1:14">
      <c r="A56" s="19" t="s">
        <v>91</v>
      </c>
      <c r="B56" s="22" t="s">
        <v>92</v>
      </c>
      <c r="C56" s="25">
        <f>C57+C61+C71+C75</f>
        <v>2668</v>
      </c>
      <c r="D56" s="25">
        <f t="shared" ref="D56:E56" si="57">D57+D61+D71+D75</f>
        <v>2668</v>
      </c>
      <c r="E56" s="25">
        <f t="shared" si="57"/>
        <v>1759.0613899999998</v>
      </c>
      <c r="F56" s="17">
        <f t="shared" si="1"/>
        <v>65.931836206896548</v>
      </c>
      <c r="G56" s="25">
        <f t="shared" ref="G56:I56" si="58">G57+G61+G71+G75</f>
        <v>4261</v>
      </c>
      <c r="H56" s="25">
        <f t="shared" si="58"/>
        <v>4261</v>
      </c>
      <c r="I56" s="25">
        <f t="shared" si="58"/>
        <v>496.28982000000002</v>
      </c>
      <c r="J56" s="17">
        <f t="shared" si="3"/>
        <v>11.647261675662991</v>
      </c>
      <c r="K56" s="17">
        <f t="shared" ref="K56:M56" si="59">K57+K61+K71+K75</f>
        <v>6929</v>
      </c>
      <c r="L56" s="17">
        <f t="shared" si="59"/>
        <v>6929</v>
      </c>
      <c r="M56" s="17">
        <f t="shared" si="59"/>
        <v>2255.3512099999998</v>
      </c>
      <c r="N56" s="17">
        <f t="shared" si="5"/>
        <v>32.549447395006489</v>
      </c>
    </row>
    <row r="57" spans="1:14">
      <c r="A57" s="18" t="s">
        <v>93</v>
      </c>
      <c r="B57" s="22" t="s">
        <v>94</v>
      </c>
      <c r="C57" s="25">
        <f>C58</f>
        <v>200</v>
      </c>
      <c r="D57" s="25">
        <f t="shared" ref="D57:E57" si="60">D58</f>
        <v>200</v>
      </c>
      <c r="E57" s="25">
        <f t="shared" si="60"/>
        <v>167.83500000000001</v>
      </c>
      <c r="F57" s="17">
        <f t="shared" si="1"/>
        <v>83.917500000000004</v>
      </c>
      <c r="G57" s="25">
        <f t="shared" ref="G57:I57" si="61">G58</f>
        <v>0</v>
      </c>
      <c r="H57" s="25">
        <f t="shared" si="61"/>
        <v>0</v>
      </c>
      <c r="I57" s="25">
        <f t="shared" si="61"/>
        <v>0</v>
      </c>
      <c r="J57" s="17">
        <f t="shared" si="3"/>
        <v>0</v>
      </c>
      <c r="K57" s="17">
        <f t="shared" ref="K57:M57" si="62">K58</f>
        <v>200</v>
      </c>
      <c r="L57" s="17">
        <f t="shared" si="62"/>
        <v>200</v>
      </c>
      <c r="M57" s="17">
        <f t="shared" si="62"/>
        <v>167.83500000000001</v>
      </c>
      <c r="N57" s="17">
        <f t="shared" si="5"/>
        <v>83.917500000000004</v>
      </c>
    </row>
    <row r="58" spans="1:14">
      <c r="A58" s="20" t="s">
        <v>95</v>
      </c>
      <c r="B58" s="23" t="s">
        <v>96</v>
      </c>
      <c r="C58" s="25">
        <f>SUM(C59:C60)</f>
        <v>200</v>
      </c>
      <c r="D58" s="25">
        <f t="shared" ref="D58:E58" si="63">SUM(D59:D60)</f>
        <v>200</v>
      </c>
      <c r="E58" s="25">
        <f t="shared" si="63"/>
        <v>167.83500000000001</v>
      </c>
      <c r="F58" s="17">
        <f>IFERROR(E58/D58%,0)</f>
        <v>83.917500000000004</v>
      </c>
      <c r="G58" s="25">
        <f t="shared" ref="G58:I58" si="64">SUM(G59:G60)</f>
        <v>0</v>
      </c>
      <c r="H58" s="25">
        <f t="shared" si="64"/>
        <v>0</v>
      </c>
      <c r="I58" s="25">
        <f t="shared" si="64"/>
        <v>0</v>
      </c>
      <c r="J58" s="17">
        <f t="shared" si="3"/>
        <v>0</v>
      </c>
      <c r="K58" s="17">
        <f t="shared" ref="K58:M58" si="65">SUM(K59:K60)</f>
        <v>200</v>
      </c>
      <c r="L58" s="17">
        <f t="shared" si="65"/>
        <v>200</v>
      </c>
      <c r="M58" s="17">
        <f t="shared" si="65"/>
        <v>167.83500000000001</v>
      </c>
      <c r="N58" s="17">
        <f t="shared" si="5"/>
        <v>83.917500000000004</v>
      </c>
    </row>
    <row r="59" spans="1:14">
      <c r="A59" s="21" t="s">
        <v>97</v>
      </c>
      <c r="B59" s="24" t="s">
        <v>98</v>
      </c>
      <c r="C59" s="25">
        <v>100</v>
      </c>
      <c r="D59" s="25">
        <v>100</v>
      </c>
      <c r="E59" s="25">
        <v>144.035</v>
      </c>
      <c r="F59" s="17">
        <f t="shared" ref="F59:F103" si="66">IFERROR(E59/D59%,0)</f>
        <v>144.035</v>
      </c>
      <c r="G59" s="25"/>
      <c r="H59" s="25"/>
      <c r="I59" s="25"/>
      <c r="J59" s="17">
        <f t="shared" si="3"/>
        <v>0</v>
      </c>
      <c r="K59" s="17">
        <f t="shared" si="12"/>
        <v>100</v>
      </c>
      <c r="L59" s="17">
        <f t="shared" si="13"/>
        <v>100</v>
      </c>
      <c r="M59" s="17">
        <f t="shared" si="14"/>
        <v>144.035</v>
      </c>
      <c r="N59" s="17">
        <f t="shared" si="5"/>
        <v>144.035</v>
      </c>
    </row>
    <row r="60" spans="1:14">
      <c r="A60" s="21" t="s">
        <v>99</v>
      </c>
      <c r="B60" s="24" t="s">
        <v>100</v>
      </c>
      <c r="C60" s="25">
        <v>100</v>
      </c>
      <c r="D60" s="25">
        <v>100</v>
      </c>
      <c r="E60" s="25">
        <v>23.8</v>
      </c>
      <c r="F60" s="17">
        <f t="shared" si="66"/>
        <v>23.8</v>
      </c>
      <c r="G60" s="25"/>
      <c r="H60" s="25"/>
      <c r="I60" s="25"/>
      <c r="J60" s="17">
        <f t="shared" si="3"/>
        <v>0</v>
      </c>
      <c r="K60" s="17">
        <f t="shared" si="12"/>
        <v>100</v>
      </c>
      <c r="L60" s="17">
        <f t="shared" si="13"/>
        <v>100</v>
      </c>
      <c r="M60" s="17">
        <f t="shared" si="14"/>
        <v>23.8</v>
      </c>
      <c r="N60" s="17">
        <f t="shared" si="5"/>
        <v>23.8</v>
      </c>
    </row>
    <row r="61" spans="1:14">
      <c r="A61" s="18" t="s">
        <v>101</v>
      </c>
      <c r="B61" s="22" t="s">
        <v>102</v>
      </c>
      <c r="C61" s="25">
        <f>C62+C66+C68</f>
        <v>2468</v>
      </c>
      <c r="D61" s="25">
        <f t="shared" ref="D61:E61" si="67">D62+D66+D68</f>
        <v>2468</v>
      </c>
      <c r="E61" s="25">
        <f t="shared" si="67"/>
        <v>1553.2550799999999</v>
      </c>
      <c r="F61" s="17">
        <f t="shared" si="66"/>
        <v>62.935781199351702</v>
      </c>
      <c r="G61" s="25">
        <f t="shared" ref="G61:I61" si="68">G62+G66+G68</f>
        <v>0</v>
      </c>
      <c r="H61" s="25">
        <f t="shared" si="68"/>
        <v>0</v>
      </c>
      <c r="I61" s="25">
        <f t="shared" si="68"/>
        <v>0</v>
      </c>
      <c r="J61" s="17">
        <f t="shared" si="3"/>
        <v>0</v>
      </c>
      <c r="K61" s="17">
        <f t="shared" ref="K61:M61" si="69">K62+K66+K68</f>
        <v>2468</v>
      </c>
      <c r="L61" s="17">
        <f t="shared" si="69"/>
        <v>2468</v>
      </c>
      <c r="M61" s="17">
        <f t="shared" si="69"/>
        <v>1553.2550799999999</v>
      </c>
      <c r="N61" s="17">
        <f t="shared" si="5"/>
        <v>62.935781199351702</v>
      </c>
    </row>
    <row r="62" spans="1:14">
      <c r="A62" s="20" t="s">
        <v>103</v>
      </c>
      <c r="B62" s="23" t="s">
        <v>104</v>
      </c>
      <c r="C62" s="25">
        <f>SUM(C63:C65)</f>
        <v>2200</v>
      </c>
      <c r="D62" s="25">
        <f t="shared" ref="D62:E62" si="70">SUM(D63:D65)</f>
        <v>2200</v>
      </c>
      <c r="E62" s="25">
        <f t="shared" si="70"/>
        <v>1378.8975599999999</v>
      </c>
      <c r="F62" s="17">
        <f t="shared" si="66"/>
        <v>62.677161818181816</v>
      </c>
      <c r="G62" s="25">
        <f t="shared" ref="G62:I62" si="71">SUM(G63:G65)</f>
        <v>0</v>
      </c>
      <c r="H62" s="25">
        <f t="shared" si="71"/>
        <v>0</v>
      </c>
      <c r="I62" s="25">
        <f t="shared" si="71"/>
        <v>0</v>
      </c>
      <c r="J62" s="17">
        <f t="shared" si="3"/>
        <v>0</v>
      </c>
      <c r="K62" s="17">
        <f t="shared" ref="K62:M62" si="72">SUM(K63:K65)</f>
        <v>2200</v>
      </c>
      <c r="L62" s="17">
        <f t="shared" si="72"/>
        <v>2200</v>
      </c>
      <c r="M62" s="17">
        <f t="shared" si="72"/>
        <v>1378.8975599999999</v>
      </c>
      <c r="N62" s="17">
        <f t="shared" si="5"/>
        <v>62.677161818181816</v>
      </c>
    </row>
    <row r="63" spans="1:14">
      <c r="A63" s="21" t="s">
        <v>190</v>
      </c>
      <c r="B63" s="24" t="s">
        <v>189</v>
      </c>
      <c r="C63" s="25"/>
      <c r="D63" s="25"/>
      <c r="E63" s="25">
        <v>3.74</v>
      </c>
      <c r="F63" s="17">
        <f t="shared" si="66"/>
        <v>0</v>
      </c>
      <c r="G63" s="25"/>
      <c r="H63" s="25"/>
      <c r="I63" s="25"/>
      <c r="J63" s="17">
        <f t="shared" si="3"/>
        <v>0</v>
      </c>
      <c r="K63" s="17">
        <f t="shared" si="12"/>
        <v>0</v>
      </c>
      <c r="L63" s="17">
        <f t="shared" si="13"/>
        <v>0</v>
      </c>
      <c r="M63" s="17">
        <f t="shared" si="14"/>
        <v>3.74</v>
      </c>
      <c r="N63" s="17">
        <f t="shared" si="5"/>
        <v>0</v>
      </c>
    </row>
    <row r="64" spans="1:14">
      <c r="A64" s="21" t="s">
        <v>105</v>
      </c>
      <c r="B64" s="24" t="s">
        <v>106</v>
      </c>
      <c r="C64" s="25">
        <v>2000</v>
      </c>
      <c r="D64" s="25">
        <v>2000</v>
      </c>
      <c r="E64" s="25">
        <v>1214.69256</v>
      </c>
      <c r="F64" s="17">
        <f t="shared" si="66"/>
        <v>60.734628000000001</v>
      </c>
      <c r="G64" s="25"/>
      <c r="H64" s="25"/>
      <c r="I64" s="25"/>
      <c r="J64" s="17">
        <f t="shared" si="3"/>
        <v>0</v>
      </c>
      <c r="K64" s="17">
        <f t="shared" si="12"/>
        <v>2000</v>
      </c>
      <c r="L64" s="17">
        <f t="shared" si="13"/>
        <v>2000</v>
      </c>
      <c r="M64" s="17">
        <f t="shared" si="14"/>
        <v>1214.69256</v>
      </c>
      <c r="N64" s="17">
        <f t="shared" si="5"/>
        <v>60.734628000000001</v>
      </c>
    </row>
    <row r="65" spans="1:14">
      <c r="A65" s="21" t="s">
        <v>107</v>
      </c>
      <c r="B65" s="24" t="s">
        <v>108</v>
      </c>
      <c r="C65" s="25">
        <v>200</v>
      </c>
      <c r="D65" s="25">
        <v>200</v>
      </c>
      <c r="E65" s="25">
        <v>160.465</v>
      </c>
      <c r="F65" s="17">
        <f t="shared" si="66"/>
        <v>80.232500000000002</v>
      </c>
      <c r="G65" s="25"/>
      <c r="H65" s="25"/>
      <c r="I65" s="25"/>
      <c r="J65" s="17">
        <f t="shared" si="3"/>
        <v>0</v>
      </c>
      <c r="K65" s="17">
        <f t="shared" si="12"/>
        <v>200</v>
      </c>
      <c r="L65" s="17">
        <f t="shared" si="13"/>
        <v>200</v>
      </c>
      <c r="M65" s="17">
        <f t="shared" si="14"/>
        <v>160.465</v>
      </c>
      <c r="N65" s="17">
        <f t="shared" si="5"/>
        <v>80.232500000000002</v>
      </c>
    </row>
    <row r="66" spans="1:14">
      <c r="A66" s="20" t="s">
        <v>109</v>
      </c>
      <c r="B66" s="23" t="s">
        <v>110</v>
      </c>
      <c r="C66" s="25">
        <f>C67</f>
        <v>68</v>
      </c>
      <c r="D66" s="25">
        <f t="shared" ref="D66:E66" si="73">D67</f>
        <v>68</v>
      </c>
      <c r="E66" s="25">
        <f t="shared" si="73"/>
        <v>4.1788800000000004</v>
      </c>
      <c r="F66" s="17">
        <f t="shared" si="66"/>
        <v>6.1454117647058828</v>
      </c>
      <c r="G66" s="25">
        <f t="shared" ref="G66:I66" si="74">G67</f>
        <v>0</v>
      </c>
      <c r="H66" s="25">
        <f t="shared" si="74"/>
        <v>0</v>
      </c>
      <c r="I66" s="25">
        <f t="shared" si="74"/>
        <v>0</v>
      </c>
      <c r="J66" s="17">
        <f t="shared" si="3"/>
        <v>0</v>
      </c>
      <c r="K66" s="17">
        <f t="shared" ref="K66:M66" si="75">K67</f>
        <v>68</v>
      </c>
      <c r="L66" s="17">
        <f t="shared" si="75"/>
        <v>68</v>
      </c>
      <c r="M66" s="17">
        <f t="shared" si="75"/>
        <v>4.1788800000000004</v>
      </c>
      <c r="N66" s="17">
        <f t="shared" si="5"/>
        <v>6.1454117647058828</v>
      </c>
    </row>
    <row r="67" spans="1:14">
      <c r="A67" s="21" t="s">
        <v>188</v>
      </c>
      <c r="B67" s="24" t="s">
        <v>111</v>
      </c>
      <c r="C67" s="25">
        <v>68</v>
      </c>
      <c r="D67" s="25">
        <v>68</v>
      </c>
      <c r="E67" s="25">
        <v>4.1788800000000004</v>
      </c>
      <c r="F67" s="17">
        <f t="shared" si="66"/>
        <v>6.1454117647058828</v>
      </c>
      <c r="G67" s="25"/>
      <c r="H67" s="25"/>
      <c r="I67" s="25"/>
      <c r="J67" s="17">
        <f t="shared" si="3"/>
        <v>0</v>
      </c>
      <c r="K67" s="17">
        <f t="shared" si="12"/>
        <v>68</v>
      </c>
      <c r="L67" s="17">
        <f t="shared" si="13"/>
        <v>68</v>
      </c>
      <c r="M67" s="17">
        <f t="shared" si="14"/>
        <v>4.1788800000000004</v>
      </c>
      <c r="N67" s="17">
        <f t="shared" si="5"/>
        <v>6.1454117647058828</v>
      </c>
    </row>
    <row r="68" spans="1:14">
      <c r="A68" s="20" t="s">
        <v>112</v>
      </c>
      <c r="B68" s="23" t="s">
        <v>113</v>
      </c>
      <c r="C68" s="25">
        <f>SUM(C69:C70)</f>
        <v>200</v>
      </c>
      <c r="D68" s="25">
        <f t="shared" ref="D68" si="76">SUM(D69:D70)</f>
        <v>200</v>
      </c>
      <c r="E68" s="25">
        <f>SUM(E69:E70)</f>
        <v>170.17864</v>
      </c>
      <c r="F68" s="17">
        <f t="shared" si="66"/>
        <v>85.089320000000001</v>
      </c>
      <c r="G68" s="25">
        <f t="shared" ref="G68:I68" si="77">SUM(G69:G70)</f>
        <v>0</v>
      </c>
      <c r="H68" s="25">
        <f t="shared" si="77"/>
        <v>0</v>
      </c>
      <c r="I68" s="25">
        <f t="shared" si="77"/>
        <v>0</v>
      </c>
      <c r="J68" s="17">
        <f t="shared" si="3"/>
        <v>0</v>
      </c>
      <c r="K68" s="17">
        <f t="shared" ref="K68:M68" si="78">SUM(K69:K70)</f>
        <v>200</v>
      </c>
      <c r="L68" s="17">
        <f t="shared" si="78"/>
        <v>200</v>
      </c>
      <c r="M68" s="17">
        <f t="shared" si="78"/>
        <v>170.17864</v>
      </c>
      <c r="N68" s="17">
        <f t="shared" si="5"/>
        <v>85.089320000000001</v>
      </c>
    </row>
    <row r="69" spans="1:14" ht="22.5">
      <c r="A69" s="21" t="s">
        <v>114</v>
      </c>
      <c r="B69" s="24" t="s">
        <v>115</v>
      </c>
      <c r="C69" s="25">
        <v>200</v>
      </c>
      <c r="D69" s="25">
        <v>200</v>
      </c>
      <c r="E69" s="25">
        <v>154.69013000000001</v>
      </c>
      <c r="F69" s="17">
        <f t="shared" si="66"/>
        <v>77.345065000000005</v>
      </c>
      <c r="G69" s="25"/>
      <c r="H69" s="25"/>
      <c r="I69" s="25"/>
      <c r="J69" s="17">
        <f t="shared" si="3"/>
        <v>0</v>
      </c>
      <c r="K69" s="17">
        <f t="shared" ref="K69:K102" si="79">C69+G69</f>
        <v>200</v>
      </c>
      <c r="L69" s="17">
        <f t="shared" ref="L69:L102" si="80">D69+H69</f>
        <v>200</v>
      </c>
      <c r="M69" s="17">
        <f t="shared" ref="M69:M102" si="81">E69+I69</f>
        <v>154.69013000000001</v>
      </c>
      <c r="N69" s="17">
        <f t="shared" ref="N69:N103" si="82">IFERROR(M69/L69%,0)</f>
        <v>77.345065000000005</v>
      </c>
    </row>
    <row r="70" spans="1:14">
      <c r="A70" s="21" t="s">
        <v>116</v>
      </c>
      <c r="B70" s="24" t="s">
        <v>117</v>
      </c>
      <c r="C70" s="25"/>
      <c r="D70" s="25"/>
      <c r="E70" s="25">
        <v>15.48851</v>
      </c>
      <c r="F70" s="17">
        <f t="shared" si="66"/>
        <v>0</v>
      </c>
      <c r="G70" s="25"/>
      <c r="H70" s="25"/>
      <c r="I70" s="25"/>
      <c r="J70" s="17">
        <f t="shared" si="3"/>
        <v>0</v>
      </c>
      <c r="K70" s="17">
        <f t="shared" si="79"/>
        <v>0</v>
      </c>
      <c r="L70" s="17">
        <f t="shared" si="80"/>
        <v>0</v>
      </c>
      <c r="M70" s="17">
        <f t="shared" si="81"/>
        <v>15.48851</v>
      </c>
      <c r="N70" s="17">
        <f t="shared" si="82"/>
        <v>0</v>
      </c>
    </row>
    <row r="71" spans="1:14">
      <c r="A71" s="18" t="s">
        <v>118</v>
      </c>
      <c r="B71" s="22" t="s">
        <v>119</v>
      </c>
      <c r="C71" s="25">
        <f>C72</f>
        <v>0</v>
      </c>
      <c r="D71" s="25">
        <f t="shared" ref="D71:E71" si="83">D72</f>
        <v>0</v>
      </c>
      <c r="E71" s="25">
        <f t="shared" si="83"/>
        <v>37.971309999999995</v>
      </c>
      <c r="F71" s="17">
        <f t="shared" si="66"/>
        <v>0</v>
      </c>
      <c r="G71" s="25">
        <f t="shared" ref="G71:I71" si="84">G72</f>
        <v>0</v>
      </c>
      <c r="H71" s="25">
        <f t="shared" si="84"/>
        <v>0</v>
      </c>
      <c r="I71" s="25">
        <f t="shared" si="84"/>
        <v>1.5729300000000002</v>
      </c>
      <c r="J71" s="17">
        <f t="shared" si="3"/>
        <v>0</v>
      </c>
      <c r="K71" s="17">
        <f t="shared" ref="K71:M71" si="85">K72</f>
        <v>0</v>
      </c>
      <c r="L71" s="17">
        <f t="shared" si="85"/>
        <v>0</v>
      </c>
      <c r="M71" s="17">
        <f t="shared" si="85"/>
        <v>39.544239999999995</v>
      </c>
      <c r="N71" s="17">
        <f t="shared" si="82"/>
        <v>0</v>
      </c>
    </row>
    <row r="72" spans="1:14">
      <c r="A72" s="20" t="s">
        <v>95</v>
      </c>
      <c r="B72" s="23" t="s">
        <v>120</v>
      </c>
      <c r="C72" s="25">
        <f>SUM(C73:C74)</f>
        <v>0</v>
      </c>
      <c r="D72" s="25">
        <f t="shared" ref="D72:E72" si="86">SUM(D73:D74)</f>
        <v>0</v>
      </c>
      <c r="E72" s="25">
        <f t="shared" si="86"/>
        <v>37.971309999999995</v>
      </c>
      <c r="F72" s="17">
        <f t="shared" si="66"/>
        <v>0</v>
      </c>
      <c r="G72" s="25">
        <f t="shared" ref="G72:I72" si="87">SUM(G73:G74)</f>
        <v>0</v>
      </c>
      <c r="H72" s="25">
        <f t="shared" si="87"/>
        <v>0</v>
      </c>
      <c r="I72" s="25">
        <f t="shared" si="87"/>
        <v>1.5729300000000002</v>
      </c>
      <c r="J72" s="17">
        <f t="shared" si="3"/>
        <v>0</v>
      </c>
      <c r="K72" s="17">
        <f t="shared" ref="K72:M72" si="88">SUM(K73:K74)</f>
        <v>0</v>
      </c>
      <c r="L72" s="17">
        <f t="shared" si="88"/>
        <v>0</v>
      </c>
      <c r="M72" s="17">
        <f t="shared" si="88"/>
        <v>39.544239999999995</v>
      </c>
      <c r="N72" s="17">
        <f t="shared" si="82"/>
        <v>0</v>
      </c>
    </row>
    <row r="73" spans="1:14">
      <c r="A73" s="21" t="s">
        <v>95</v>
      </c>
      <c r="B73" s="24" t="s">
        <v>121</v>
      </c>
      <c r="C73" s="25"/>
      <c r="D73" s="25"/>
      <c r="E73" s="25">
        <v>37.971309999999995</v>
      </c>
      <c r="F73" s="17">
        <f t="shared" si="66"/>
        <v>0</v>
      </c>
      <c r="G73" s="25"/>
      <c r="H73" s="25"/>
      <c r="I73" s="25"/>
      <c r="J73" s="17">
        <f t="shared" si="3"/>
        <v>0</v>
      </c>
      <c r="K73" s="17">
        <f t="shared" si="79"/>
        <v>0</v>
      </c>
      <c r="L73" s="17">
        <f t="shared" si="80"/>
        <v>0</v>
      </c>
      <c r="M73" s="17">
        <f t="shared" si="81"/>
        <v>37.971309999999995</v>
      </c>
      <c r="N73" s="17">
        <f t="shared" si="82"/>
        <v>0</v>
      </c>
    </row>
    <row r="74" spans="1:14" ht="22.5">
      <c r="A74" s="21" t="s">
        <v>187</v>
      </c>
      <c r="B74" s="24" t="s">
        <v>186</v>
      </c>
      <c r="C74" s="25"/>
      <c r="D74" s="25"/>
      <c r="E74" s="25"/>
      <c r="F74" s="17">
        <f t="shared" si="66"/>
        <v>0</v>
      </c>
      <c r="G74" s="25"/>
      <c r="H74" s="25"/>
      <c r="I74" s="25">
        <v>1.5729300000000002</v>
      </c>
      <c r="J74" s="17">
        <f t="shared" si="3"/>
        <v>0</v>
      </c>
      <c r="K74" s="17">
        <f t="shared" si="79"/>
        <v>0</v>
      </c>
      <c r="L74" s="17">
        <f t="shared" si="80"/>
        <v>0</v>
      </c>
      <c r="M74" s="17">
        <f t="shared" si="81"/>
        <v>1.5729300000000002</v>
      </c>
      <c r="N74" s="17">
        <f t="shared" si="82"/>
        <v>0</v>
      </c>
    </row>
    <row r="75" spans="1:14">
      <c r="A75" s="18" t="s">
        <v>122</v>
      </c>
      <c r="B75" s="22" t="s">
        <v>123</v>
      </c>
      <c r="C75" s="25">
        <f>C76+C79</f>
        <v>0</v>
      </c>
      <c r="D75" s="25">
        <f t="shared" ref="D75:E75" si="89">D76+D79</f>
        <v>0</v>
      </c>
      <c r="E75" s="25">
        <f t="shared" si="89"/>
        <v>0</v>
      </c>
      <c r="F75" s="17">
        <f t="shared" si="66"/>
        <v>0</v>
      </c>
      <c r="G75" s="25">
        <f t="shared" ref="G75:I75" si="90">G76+G79</f>
        <v>4261</v>
      </c>
      <c r="H75" s="25">
        <f t="shared" si="90"/>
        <v>4261</v>
      </c>
      <c r="I75" s="25">
        <f t="shared" si="90"/>
        <v>494.71689000000003</v>
      </c>
      <c r="J75" s="17">
        <f t="shared" si="3"/>
        <v>11.61034710161934</v>
      </c>
      <c r="K75" s="17">
        <f t="shared" ref="K75:M75" si="91">K76+K79</f>
        <v>4261</v>
      </c>
      <c r="L75" s="17">
        <f t="shared" si="91"/>
        <v>4261</v>
      </c>
      <c r="M75" s="17">
        <f t="shared" si="91"/>
        <v>494.71689000000003</v>
      </c>
      <c r="N75" s="17">
        <f t="shared" si="82"/>
        <v>11.61034710161934</v>
      </c>
    </row>
    <row r="76" spans="1:14">
      <c r="A76" s="20" t="s">
        <v>124</v>
      </c>
      <c r="B76" s="23" t="s">
        <v>125</v>
      </c>
      <c r="C76" s="25">
        <f>SUM(C77:C78)</f>
        <v>0</v>
      </c>
      <c r="D76" s="25">
        <f t="shared" ref="D76:E76" si="92">SUM(D77:D78)</f>
        <v>0</v>
      </c>
      <c r="E76" s="25">
        <f t="shared" si="92"/>
        <v>0</v>
      </c>
      <c r="F76" s="17">
        <f t="shared" si="66"/>
        <v>0</v>
      </c>
      <c r="G76" s="25">
        <f t="shared" ref="G76:I76" si="93">SUM(G77:G78)</f>
        <v>4261</v>
      </c>
      <c r="H76" s="25">
        <f t="shared" si="93"/>
        <v>4261</v>
      </c>
      <c r="I76" s="25">
        <f t="shared" si="93"/>
        <v>506.99880000000002</v>
      </c>
      <c r="J76" s="17">
        <f t="shared" ref="J76:J103" si="94">IFERROR(I76/H76%,0)</f>
        <v>11.898587186106548</v>
      </c>
      <c r="K76" s="17">
        <f t="shared" ref="K76:M76" si="95">SUM(K77:K78)</f>
        <v>4261</v>
      </c>
      <c r="L76" s="17">
        <f t="shared" si="95"/>
        <v>4261</v>
      </c>
      <c r="M76" s="17">
        <f t="shared" si="95"/>
        <v>506.99880000000002</v>
      </c>
      <c r="N76" s="17">
        <f t="shared" si="82"/>
        <v>11.898587186106548</v>
      </c>
    </row>
    <row r="77" spans="1:14">
      <c r="A77" s="21" t="s">
        <v>126</v>
      </c>
      <c r="B77" s="24" t="s">
        <v>127</v>
      </c>
      <c r="C77" s="25"/>
      <c r="D77" s="25"/>
      <c r="E77" s="25"/>
      <c r="F77" s="17">
        <f t="shared" si="66"/>
        <v>0</v>
      </c>
      <c r="G77" s="25">
        <v>4261</v>
      </c>
      <c r="H77" s="25">
        <v>4261</v>
      </c>
      <c r="I77" s="25">
        <v>492.61680000000001</v>
      </c>
      <c r="J77" s="17">
        <f t="shared" si="94"/>
        <v>11.561060783853556</v>
      </c>
      <c r="K77" s="17">
        <f t="shared" si="79"/>
        <v>4261</v>
      </c>
      <c r="L77" s="17">
        <f t="shared" si="80"/>
        <v>4261</v>
      </c>
      <c r="M77" s="17">
        <f t="shared" si="81"/>
        <v>492.61680000000001</v>
      </c>
      <c r="N77" s="17">
        <f t="shared" si="82"/>
        <v>11.561060783853556</v>
      </c>
    </row>
    <row r="78" spans="1:14">
      <c r="A78" s="21" t="s">
        <v>128</v>
      </c>
      <c r="B78" s="24" t="s">
        <v>129</v>
      </c>
      <c r="C78" s="25"/>
      <c r="D78" s="25"/>
      <c r="E78" s="25"/>
      <c r="F78" s="17">
        <f t="shared" si="66"/>
        <v>0</v>
      </c>
      <c r="G78" s="25"/>
      <c r="H78" s="25"/>
      <c r="I78" s="25">
        <v>14.382</v>
      </c>
      <c r="J78" s="17">
        <f t="shared" si="94"/>
        <v>0</v>
      </c>
      <c r="K78" s="17">
        <f t="shared" si="79"/>
        <v>0</v>
      </c>
      <c r="L78" s="17">
        <f t="shared" si="80"/>
        <v>0</v>
      </c>
      <c r="M78" s="17">
        <f t="shared" si="81"/>
        <v>14.382</v>
      </c>
      <c r="N78" s="17">
        <f t="shared" si="82"/>
        <v>0</v>
      </c>
    </row>
    <row r="79" spans="1:14">
      <c r="A79" s="20" t="s">
        <v>130</v>
      </c>
      <c r="B79" s="23" t="s">
        <v>131</v>
      </c>
      <c r="C79" s="25">
        <f>C80</f>
        <v>0</v>
      </c>
      <c r="D79" s="25">
        <f t="shared" ref="D79:E79" si="96">D80</f>
        <v>0</v>
      </c>
      <c r="E79" s="25">
        <f t="shared" si="96"/>
        <v>0</v>
      </c>
      <c r="F79" s="17">
        <f t="shared" si="66"/>
        <v>0</v>
      </c>
      <c r="G79" s="25">
        <f t="shared" ref="G79:I79" si="97">G80</f>
        <v>0</v>
      </c>
      <c r="H79" s="25">
        <f t="shared" si="97"/>
        <v>0</v>
      </c>
      <c r="I79" s="25">
        <f t="shared" si="97"/>
        <v>-12.28191</v>
      </c>
      <c r="J79" s="17">
        <f t="shared" si="94"/>
        <v>0</v>
      </c>
      <c r="K79" s="17">
        <f t="shared" ref="K79:M79" si="98">K80</f>
        <v>0</v>
      </c>
      <c r="L79" s="17">
        <f t="shared" si="98"/>
        <v>0</v>
      </c>
      <c r="M79" s="17">
        <f t="shared" si="98"/>
        <v>-12.28191</v>
      </c>
      <c r="N79" s="17">
        <f t="shared" si="82"/>
        <v>0</v>
      </c>
    </row>
    <row r="80" spans="1:14">
      <c r="A80" s="21" t="s">
        <v>132</v>
      </c>
      <c r="B80" s="24" t="s">
        <v>133</v>
      </c>
      <c r="C80" s="25"/>
      <c r="D80" s="25"/>
      <c r="E80" s="25"/>
      <c r="F80" s="17">
        <f t="shared" si="66"/>
        <v>0</v>
      </c>
      <c r="G80" s="25"/>
      <c r="H80" s="25"/>
      <c r="I80" s="25">
        <v>-12.28191</v>
      </c>
      <c r="J80" s="17">
        <f t="shared" si="94"/>
        <v>0</v>
      </c>
      <c r="K80" s="17">
        <f t="shared" si="79"/>
        <v>0</v>
      </c>
      <c r="L80" s="17">
        <f t="shared" si="80"/>
        <v>0</v>
      </c>
      <c r="M80" s="17">
        <f t="shared" si="81"/>
        <v>-12.28191</v>
      </c>
      <c r="N80" s="17">
        <f t="shared" si="82"/>
        <v>0</v>
      </c>
    </row>
    <row r="81" spans="1:14">
      <c r="A81" s="19" t="s">
        <v>134</v>
      </c>
      <c r="B81" s="22" t="s">
        <v>135</v>
      </c>
      <c r="C81" s="25">
        <f>C82</f>
        <v>0</v>
      </c>
      <c r="D81" s="25">
        <f t="shared" ref="D81:E83" si="99">D82</f>
        <v>0</v>
      </c>
      <c r="E81" s="25">
        <f t="shared" si="99"/>
        <v>0</v>
      </c>
      <c r="F81" s="17">
        <f t="shared" si="66"/>
        <v>0</v>
      </c>
      <c r="G81" s="25">
        <f t="shared" ref="G81:I83" si="100">G82</f>
        <v>9600</v>
      </c>
      <c r="H81" s="25">
        <f t="shared" si="100"/>
        <v>9600</v>
      </c>
      <c r="I81" s="25">
        <f t="shared" si="100"/>
        <v>3908.9427500000002</v>
      </c>
      <c r="J81" s="17">
        <f t="shared" si="94"/>
        <v>40.718153645833333</v>
      </c>
      <c r="K81" s="17">
        <f t="shared" ref="K81:M83" si="101">K82</f>
        <v>9600</v>
      </c>
      <c r="L81" s="17">
        <f t="shared" si="101"/>
        <v>9600</v>
      </c>
      <c r="M81" s="17">
        <f t="shared" si="101"/>
        <v>3908.9427500000002</v>
      </c>
      <c r="N81" s="17">
        <f t="shared" si="82"/>
        <v>40.718153645833333</v>
      </c>
    </row>
    <row r="82" spans="1:14">
      <c r="A82" s="18" t="s">
        <v>136</v>
      </c>
      <c r="B82" s="22" t="s">
        <v>137</v>
      </c>
      <c r="C82" s="25">
        <f>C83</f>
        <v>0</v>
      </c>
      <c r="D82" s="25">
        <f t="shared" si="99"/>
        <v>0</v>
      </c>
      <c r="E82" s="25">
        <f t="shared" si="99"/>
        <v>0</v>
      </c>
      <c r="F82" s="17">
        <f t="shared" si="66"/>
        <v>0</v>
      </c>
      <c r="G82" s="25">
        <f t="shared" si="100"/>
        <v>9600</v>
      </c>
      <c r="H82" s="25">
        <f t="shared" si="100"/>
        <v>9600</v>
      </c>
      <c r="I82" s="25">
        <f t="shared" si="100"/>
        <v>3908.9427500000002</v>
      </c>
      <c r="J82" s="17">
        <f t="shared" si="94"/>
        <v>40.718153645833333</v>
      </c>
      <c r="K82" s="17">
        <f t="shared" si="101"/>
        <v>9600</v>
      </c>
      <c r="L82" s="17">
        <f t="shared" si="101"/>
        <v>9600</v>
      </c>
      <c r="M82" s="17">
        <f t="shared" si="101"/>
        <v>3908.9427500000002</v>
      </c>
      <c r="N82" s="17">
        <f t="shared" si="82"/>
        <v>40.718153645833333</v>
      </c>
    </row>
    <row r="83" spans="1:14">
      <c r="A83" s="20" t="s">
        <v>138</v>
      </c>
      <c r="B83" s="23" t="s">
        <v>139</v>
      </c>
      <c r="C83" s="25">
        <f>C84</f>
        <v>0</v>
      </c>
      <c r="D83" s="25">
        <f t="shared" si="99"/>
        <v>0</v>
      </c>
      <c r="E83" s="25">
        <f t="shared" si="99"/>
        <v>0</v>
      </c>
      <c r="F83" s="17">
        <f t="shared" si="66"/>
        <v>0</v>
      </c>
      <c r="G83" s="25">
        <f t="shared" si="100"/>
        <v>9600</v>
      </c>
      <c r="H83" s="25">
        <f t="shared" si="100"/>
        <v>9600</v>
      </c>
      <c r="I83" s="25">
        <f t="shared" si="100"/>
        <v>3908.9427500000002</v>
      </c>
      <c r="J83" s="17">
        <f t="shared" si="94"/>
        <v>40.718153645833333</v>
      </c>
      <c r="K83" s="17">
        <f t="shared" si="101"/>
        <v>9600</v>
      </c>
      <c r="L83" s="17">
        <f t="shared" si="101"/>
        <v>9600</v>
      </c>
      <c r="M83" s="17">
        <f t="shared" si="101"/>
        <v>3908.9427500000002</v>
      </c>
      <c r="N83" s="17">
        <f t="shared" si="82"/>
        <v>40.718153645833333</v>
      </c>
    </row>
    <row r="84" spans="1:14" ht="30">
      <c r="A84" s="21" t="s">
        <v>140</v>
      </c>
      <c r="B84" s="24" t="s">
        <v>141</v>
      </c>
      <c r="C84" s="25"/>
      <c r="D84" s="25"/>
      <c r="E84" s="25"/>
      <c r="F84" s="17">
        <f t="shared" si="66"/>
        <v>0</v>
      </c>
      <c r="G84" s="25">
        <v>9600</v>
      </c>
      <c r="H84" s="25">
        <v>9600</v>
      </c>
      <c r="I84" s="25">
        <v>3908.9427500000002</v>
      </c>
      <c r="J84" s="17">
        <f t="shared" si="94"/>
        <v>40.718153645833333</v>
      </c>
      <c r="K84" s="17">
        <f t="shared" si="79"/>
        <v>9600</v>
      </c>
      <c r="L84" s="17">
        <f t="shared" si="80"/>
        <v>9600</v>
      </c>
      <c r="M84" s="17">
        <f t="shared" si="81"/>
        <v>3908.9427500000002</v>
      </c>
      <c r="N84" s="17">
        <f t="shared" si="82"/>
        <v>40.718153645833333</v>
      </c>
    </row>
    <row r="85" spans="1:14">
      <c r="A85" s="19" t="s">
        <v>185</v>
      </c>
      <c r="B85" s="22" t="s">
        <v>184</v>
      </c>
      <c r="C85" s="25">
        <f>C86</f>
        <v>0</v>
      </c>
      <c r="D85" s="25">
        <f t="shared" ref="D85:E85" si="102">D86</f>
        <v>0</v>
      </c>
      <c r="E85" s="25">
        <f t="shared" si="102"/>
        <v>0</v>
      </c>
      <c r="F85" s="17">
        <f t="shared" si="66"/>
        <v>0</v>
      </c>
      <c r="G85" s="25">
        <f t="shared" ref="G85:I85" si="103">G86</f>
        <v>0</v>
      </c>
      <c r="H85" s="25">
        <f t="shared" si="103"/>
        <v>0</v>
      </c>
      <c r="I85" s="25">
        <f t="shared" si="103"/>
        <v>8.0839999999999996</v>
      </c>
      <c r="J85" s="17">
        <f t="shared" si="94"/>
        <v>0</v>
      </c>
      <c r="K85" s="17">
        <f t="shared" ref="K85:M85" si="104">K86</f>
        <v>0</v>
      </c>
      <c r="L85" s="17">
        <f t="shared" si="104"/>
        <v>0</v>
      </c>
      <c r="M85" s="17">
        <f t="shared" si="104"/>
        <v>8.0839999999999996</v>
      </c>
      <c r="N85" s="17">
        <f t="shared" si="82"/>
        <v>0</v>
      </c>
    </row>
    <row r="86" spans="1:14" ht="22.5">
      <c r="A86" s="20" t="s">
        <v>183</v>
      </c>
      <c r="B86" s="23" t="s">
        <v>182</v>
      </c>
      <c r="C86" s="25"/>
      <c r="D86" s="25"/>
      <c r="E86" s="25"/>
      <c r="F86" s="17">
        <f t="shared" si="66"/>
        <v>0</v>
      </c>
      <c r="G86" s="25"/>
      <c r="H86" s="25"/>
      <c r="I86" s="25">
        <v>8.0839999999999996</v>
      </c>
      <c r="J86" s="17">
        <f t="shared" si="94"/>
        <v>0</v>
      </c>
      <c r="K86" s="17">
        <f t="shared" si="79"/>
        <v>0</v>
      </c>
      <c r="L86" s="17">
        <f t="shared" si="80"/>
        <v>0</v>
      </c>
      <c r="M86" s="17">
        <f t="shared" si="81"/>
        <v>8.0839999999999996</v>
      </c>
      <c r="N86" s="17">
        <f t="shared" si="82"/>
        <v>0</v>
      </c>
    </row>
    <row r="87" spans="1:14">
      <c r="A87" s="19" t="s">
        <v>142</v>
      </c>
      <c r="B87" s="22" t="s">
        <v>143</v>
      </c>
      <c r="C87" s="25">
        <f>C12+C56+C81+C85</f>
        <v>77247.399999999994</v>
      </c>
      <c r="D87" s="25">
        <f t="shared" ref="D87:E87" si="105">D12+D56+D81+D85</f>
        <v>77247.399999999994</v>
      </c>
      <c r="E87" s="25">
        <f t="shared" si="105"/>
        <v>43203.830500000004</v>
      </c>
      <c r="F87" s="17">
        <f t="shared" si="66"/>
        <v>55.929171078897163</v>
      </c>
      <c r="G87" s="25">
        <f t="shared" ref="G87:I87" si="106">G12+G56+G81+G85</f>
        <v>13895.7</v>
      </c>
      <c r="H87" s="25">
        <f t="shared" si="106"/>
        <v>13895.7</v>
      </c>
      <c r="I87" s="25">
        <f t="shared" si="106"/>
        <v>4420.7865000000002</v>
      </c>
      <c r="J87" s="17">
        <f t="shared" si="94"/>
        <v>31.814061184395175</v>
      </c>
      <c r="K87" s="17">
        <f t="shared" ref="K87:M87" si="107">K12+K56+K81+K85</f>
        <v>91143.099999999991</v>
      </c>
      <c r="L87" s="17">
        <f t="shared" si="107"/>
        <v>91143.099999999991</v>
      </c>
      <c r="M87" s="17">
        <f t="shared" si="107"/>
        <v>47624.617000000006</v>
      </c>
      <c r="N87" s="17">
        <f t="shared" si="82"/>
        <v>52.252575345802377</v>
      </c>
    </row>
    <row r="88" spans="1:14">
      <c r="A88" s="19" t="s">
        <v>144</v>
      </c>
      <c r="B88" s="22" t="s">
        <v>145</v>
      </c>
      <c r="C88" s="25">
        <f>C89</f>
        <v>128906.9</v>
      </c>
      <c r="D88" s="25">
        <f t="shared" ref="D88:E88" si="108">D89</f>
        <v>128906.9</v>
      </c>
      <c r="E88" s="25">
        <f t="shared" si="108"/>
        <v>73127.8</v>
      </c>
      <c r="F88" s="17">
        <f t="shared" si="66"/>
        <v>56.72915879599929</v>
      </c>
      <c r="G88" s="25">
        <f t="shared" ref="G88:I88" si="109">G89</f>
        <v>0</v>
      </c>
      <c r="H88" s="25">
        <f t="shared" si="109"/>
        <v>0</v>
      </c>
      <c r="I88" s="25">
        <f t="shared" si="109"/>
        <v>0</v>
      </c>
      <c r="J88" s="17">
        <f t="shared" si="94"/>
        <v>0</v>
      </c>
      <c r="K88" s="17">
        <f t="shared" ref="K88:M88" si="110">K89</f>
        <v>128906.9</v>
      </c>
      <c r="L88" s="17">
        <f t="shared" si="110"/>
        <v>128906.9</v>
      </c>
      <c r="M88" s="17">
        <f t="shared" si="110"/>
        <v>73127.8</v>
      </c>
      <c r="N88" s="17">
        <f t="shared" si="82"/>
        <v>56.72915879599929</v>
      </c>
    </row>
    <row r="89" spans="1:14">
      <c r="A89" s="18" t="s">
        <v>146</v>
      </c>
      <c r="B89" s="22" t="s">
        <v>147</v>
      </c>
      <c r="C89" s="25">
        <f>C90+C92</f>
        <v>128906.9</v>
      </c>
      <c r="D89" s="25">
        <f t="shared" ref="D89:E89" si="111">D90+D92</f>
        <v>128906.9</v>
      </c>
      <c r="E89" s="25">
        <f t="shared" si="111"/>
        <v>73127.8</v>
      </c>
      <c r="F89" s="17">
        <f t="shared" si="66"/>
        <v>56.72915879599929</v>
      </c>
      <c r="G89" s="25">
        <f t="shared" ref="G89:I89" si="112">G90+G92</f>
        <v>0</v>
      </c>
      <c r="H89" s="25">
        <f t="shared" si="112"/>
        <v>0</v>
      </c>
      <c r="I89" s="25">
        <f t="shared" si="112"/>
        <v>0</v>
      </c>
      <c r="J89" s="17">
        <f t="shared" si="94"/>
        <v>0</v>
      </c>
      <c r="K89" s="17">
        <f t="shared" ref="K89:M89" si="113">K90+K92</f>
        <v>128906.9</v>
      </c>
      <c r="L89" s="17">
        <f t="shared" si="113"/>
        <v>128906.9</v>
      </c>
      <c r="M89" s="17">
        <f t="shared" si="113"/>
        <v>73127.8</v>
      </c>
      <c r="N89" s="17">
        <f t="shared" si="82"/>
        <v>56.72915879599929</v>
      </c>
    </row>
    <row r="90" spans="1:14">
      <c r="A90" s="20" t="s">
        <v>148</v>
      </c>
      <c r="B90" s="23" t="s">
        <v>149</v>
      </c>
      <c r="C90" s="25">
        <f>C91</f>
        <v>18439</v>
      </c>
      <c r="D90" s="25">
        <f t="shared" ref="D90:E90" si="114">D91</f>
        <v>18439</v>
      </c>
      <c r="E90" s="25">
        <f t="shared" si="114"/>
        <v>9219.6</v>
      </c>
      <c r="F90" s="17">
        <f t="shared" si="66"/>
        <v>50.0005423287597</v>
      </c>
      <c r="G90" s="25">
        <f t="shared" ref="G90:I90" si="115">G91</f>
        <v>0</v>
      </c>
      <c r="H90" s="25">
        <f t="shared" si="115"/>
        <v>0</v>
      </c>
      <c r="I90" s="25">
        <f t="shared" si="115"/>
        <v>0</v>
      </c>
      <c r="J90" s="17">
        <f t="shared" si="94"/>
        <v>0</v>
      </c>
      <c r="K90" s="17">
        <f t="shared" ref="K90:M90" si="116">K91</f>
        <v>18439</v>
      </c>
      <c r="L90" s="17">
        <f t="shared" si="116"/>
        <v>18439</v>
      </c>
      <c r="M90" s="17">
        <f t="shared" si="116"/>
        <v>9219.6</v>
      </c>
      <c r="N90" s="17">
        <f t="shared" si="82"/>
        <v>50.0005423287597</v>
      </c>
    </row>
    <row r="91" spans="1:14">
      <c r="A91" s="21" t="s">
        <v>150</v>
      </c>
      <c r="B91" s="24" t="s">
        <v>151</v>
      </c>
      <c r="C91" s="25">
        <v>18439</v>
      </c>
      <c r="D91" s="25">
        <v>18439</v>
      </c>
      <c r="E91" s="25">
        <v>9219.6</v>
      </c>
      <c r="F91" s="17">
        <f t="shared" si="66"/>
        <v>50.0005423287597</v>
      </c>
      <c r="G91" s="25"/>
      <c r="H91" s="25"/>
      <c r="I91" s="25"/>
      <c r="J91" s="17">
        <f t="shared" si="94"/>
        <v>0</v>
      </c>
      <c r="K91" s="17">
        <f t="shared" si="79"/>
        <v>18439</v>
      </c>
      <c r="L91" s="17">
        <f t="shared" si="80"/>
        <v>18439</v>
      </c>
      <c r="M91" s="17">
        <f t="shared" si="81"/>
        <v>9219.6</v>
      </c>
      <c r="N91" s="17">
        <f t="shared" si="82"/>
        <v>50.0005423287597</v>
      </c>
    </row>
    <row r="92" spans="1:14">
      <c r="A92" s="20" t="s">
        <v>152</v>
      </c>
      <c r="B92" s="23" t="s">
        <v>153</v>
      </c>
      <c r="C92" s="25">
        <f>C93</f>
        <v>110467.9</v>
      </c>
      <c r="D92" s="25">
        <f t="shared" ref="D92:E92" si="117">D93</f>
        <v>110467.9</v>
      </c>
      <c r="E92" s="25">
        <f t="shared" si="117"/>
        <v>63908.2</v>
      </c>
      <c r="F92" s="17">
        <f t="shared" si="66"/>
        <v>57.852281069885464</v>
      </c>
      <c r="G92" s="25">
        <f t="shared" ref="G92:I92" si="118">G93</f>
        <v>0</v>
      </c>
      <c r="H92" s="25">
        <f t="shared" si="118"/>
        <v>0</v>
      </c>
      <c r="I92" s="25">
        <f t="shared" si="118"/>
        <v>0</v>
      </c>
      <c r="J92" s="17">
        <f t="shared" si="94"/>
        <v>0</v>
      </c>
      <c r="K92" s="17">
        <f t="shared" ref="K92:M92" si="119">K93</f>
        <v>110467.9</v>
      </c>
      <c r="L92" s="17">
        <f t="shared" si="119"/>
        <v>110467.9</v>
      </c>
      <c r="M92" s="17">
        <f t="shared" si="119"/>
        <v>63908.2</v>
      </c>
      <c r="N92" s="17">
        <f t="shared" si="82"/>
        <v>57.852281069885464</v>
      </c>
    </row>
    <row r="93" spans="1:14">
      <c r="A93" s="21" t="s">
        <v>154</v>
      </c>
      <c r="B93" s="24" t="s">
        <v>155</v>
      </c>
      <c r="C93" s="25">
        <v>110467.9</v>
      </c>
      <c r="D93" s="25">
        <v>110467.9</v>
      </c>
      <c r="E93" s="25">
        <v>63908.2</v>
      </c>
      <c r="F93" s="17">
        <f t="shared" si="66"/>
        <v>57.852281069885464</v>
      </c>
      <c r="G93" s="25"/>
      <c r="H93" s="25"/>
      <c r="I93" s="25"/>
      <c r="J93" s="17">
        <f t="shared" si="94"/>
        <v>0</v>
      </c>
      <c r="K93" s="17">
        <f t="shared" si="79"/>
        <v>110467.9</v>
      </c>
      <c r="L93" s="17">
        <f t="shared" si="80"/>
        <v>110467.9</v>
      </c>
      <c r="M93" s="17">
        <f t="shared" si="81"/>
        <v>63908.2</v>
      </c>
      <c r="N93" s="17">
        <f t="shared" si="82"/>
        <v>57.852281069885464</v>
      </c>
    </row>
    <row r="94" spans="1:14" ht="19.5">
      <c r="A94" s="19" t="s">
        <v>156</v>
      </c>
      <c r="B94" s="22" t="s">
        <v>157</v>
      </c>
      <c r="C94" s="25">
        <f>C87+C88</f>
        <v>206154.3</v>
      </c>
      <c r="D94" s="25">
        <f t="shared" ref="D94:E94" si="120">D87+D88</f>
        <v>206154.3</v>
      </c>
      <c r="E94" s="25">
        <f t="shared" si="120"/>
        <v>116331.6305</v>
      </c>
      <c r="F94" s="17">
        <f t="shared" si="66"/>
        <v>56.429398028564052</v>
      </c>
      <c r="G94" s="25">
        <f t="shared" ref="G94:I94" si="121">G87+G88</f>
        <v>13895.7</v>
      </c>
      <c r="H94" s="25">
        <f t="shared" si="121"/>
        <v>13895.7</v>
      </c>
      <c r="I94" s="25">
        <f t="shared" si="121"/>
        <v>4420.7865000000002</v>
      </c>
      <c r="J94" s="17">
        <f t="shared" si="94"/>
        <v>31.814061184395175</v>
      </c>
      <c r="K94" s="17">
        <f t="shared" ref="K94:M94" si="122">K87+K88</f>
        <v>220050</v>
      </c>
      <c r="L94" s="17">
        <f t="shared" si="122"/>
        <v>220050</v>
      </c>
      <c r="M94" s="17">
        <f t="shared" si="122"/>
        <v>120752.41700000002</v>
      </c>
      <c r="N94" s="17">
        <f t="shared" si="82"/>
        <v>54.874990683935479</v>
      </c>
    </row>
    <row r="95" spans="1:14">
      <c r="A95" s="20" t="s">
        <v>158</v>
      </c>
      <c r="B95" s="23" t="s">
        <v>159</v>
      </c>
      <c r="C95" s="25">
        <f>C96</f>
        <v>3873.2</v>
      </c>
      <c r="D95" s="25">
        <f t="shared" ref="D95:E95" si="123">D96</f>
        <v>3873.2</v>
      </c>
      <c r="E95" s="25">
        <f t="shared" si="123"/>
        <v>1936.8</v>
      </c>
      <c r="F95" s="17">
        <f t="shared" si="66"/>
        <v>50.005163688939376</v>
      </c>
      <c r="G95" s="25">
        <f t="shared" ref="G95:I95" si="124">G96</f>
        <v>0</v>
      </c>
      <c r="H95" s="25">
        <f t="shared" si="124"/>
        <v>0</v>
      </c>
      <c r="I95" s="25">
        <f t="shared" si="124"/>
        <v>0</v>
      </c>
      <c r="J95" s="17">
        <f t="shared" si="94"/>
        <v>0</v>
      </c>
      <c r="K95" s="17">
        <f t="shared" ref="K95:M95" si="125">K96</f>
        <v>3873.2</v>
      </c>
      <c r="L95" s="17">
        <f t="shared" si="125"/>
        <v>3873.2</v>
      </c>
      <c r="M95" s="17">
        <f t="shared" si="125"/>
        <v>1936.8</v>
      </c>
      <c r="N95" s="17">
        <f t="shared" si="82"/>
        <v>50.005163688939376</v>
      </c>
    </row>
    <row r="96" spans="1:14" ht="22.5">
      <c r="A96" s="21" t="s">
        <v>160</v>
      </c>
      <c r="B96" s="24" t="s">
        <v>161</v>
      </c>
      <c r="C96" s="25">
        <v>3873.2</v>
      </c>
      <c r="D96" s="25">
        <v>3873.2</v>
      </c>
      <c r="E96" s="25">
        <v>1936.8</v>
      </c>
      <c r="F96" s="17">
        <f t="shared" si="66"/>
        <v>50.005163688939376</v>
      </c>
      <c r="G96" s="25"/>
      <c r="H96" s="25"/>
      <c r="I96" s="25"/>
      <c r="J96" s="17">
        <f t="shared" si="94"/>
        <v>0</v>
      </c>
      <c r="K96" s="17">
        <f t="shared" si="79"/>
        <v>3873.2</v>
      </c>
      <c r="L96" s="17">
        <f t="shared" si="80"/>
        <v>3873.2</v>
      </c>
      <c r="M96" s="17">
        <f t="shared" si="81"/>
        <v>1936.8</v>
      </c>
      <c r="N96" s="17">
        <f t="shared" si="82"/>
        <v>50.005163688939376</v>
      </c>
    </row>
    <row r="97" spans="1:14">
      <c r="A97" s="20" t="s">
        <v>162</v>
      </c>
      <c r="B97" s="23" t="s">
        <v>163</v>
      </c>
      <c r="C97" s="25">
        <f>SUM(C98:C102)</f>
        <v>16850.8</v>
      </c>
      <c r="D97" s="25">
        <f t="shared" ref="D97:E97" si="126">SUM(D98:D102)</f>
        <v>16970.8</v>
      </c>
      <c r="E97" s="25">
        <f t="shared" si="126"/>
        <v>12678.9</v>
      </c>
      <c r="F97" s="17">
        <f t="shared" si="66"/>
        <v>74.710090272703695</v>
      </c>
      <c r="G97" s="25">
        <f t="shared" ref="G97:I97" si="127">SUM(G98:G102)</f>
        <v>0</v>
      </c>
      <c r="H97" s="25">
        <f t="shared" si="127"/>
        <v>8893.2800000000007</v>
      </c>
      <c r="I97" s="25">
        <f t="shared" si="127"/>
        <v>8433.2800000000007</v>
      </c>
      <c r="J97" s="17">
        <f t="shared" si="94"/>
        <v>94.827555187737261</v>
      </c>
      <c r="K97" s="17">
        <f t="shared" ref="K97:M97" si="128">SUM(K98:K102)</f>
        <v>16850.8</v>
      </c>
      <c r="L97" s="17">
        <f t="shared" si="128"/>
        <v>25864.079999999998</v>
      </c>
      <c r="M97" s="17">
        <f t="shared" si="128"/>
        <v>21112.18</v>
      </c>
      <c r="N97" s="17">
        <f t="shared" si="82"/>
        <v>81.62741531885149</v>
      </c>
    </row>
    <row r="98" spans="1:14">
      <c r="A98" s="21" t="s">
        <v>164</v>
      </c>
      <c r="B98" s="24" t="s">
        <v>165</v>
      </c>
      <c r="C98" s="25">
        <v>1855.6</v>
      </c>
      <c r="D98" s="25">
        <v>1855.6</v>
      </c>
      <c r="E98" s="25">
        <v>1073.4000000000001</v>
      </c>
      <c r="F98" s="17">
        <f t="shared" si="66"/>
        <v>57.84651864625998</v>
      </c>
      <c r="G98" s="25"/>
      <c r="H98" s="25"/>
      <c r="I98" s="25"/>
      <c r="J98" s="17">
        <f t="shared" si="94"/>
        <v>0</v>
      </c>
      <c r="K98" s="17">
        <f t="shared" si="79"/>
        <v>1855.6</v>
      </c>
      <c r="L98" s="17">
        <f t="shared" si="80"/>
        <v>1855.6</v>
      </c>
      <c r="M98" s="17">
        <f t="shared" si="81"/>
        <v>1073.4000000000001</v>
      </c>
      <c r="N98" s="17">
        <f t="shared" si="82"/>
        <v>57.84651864625998</v>
      </c>
    </row>
    <row r="99" spans="1:14" ht="22.5">
      <c r="A99" s="21" t="s">
        <v>166</v>
      </c>
      <c r="B99" s="24" t="s">
        <v>167</v>
      </c>
      <c r="C99" s="25">
        <v>418</v>
      </c>
      <c r="D99" s="25">
        <v>418</v>
      </c>
      <c r="E99" s="25">
        <v>179.5</v>
      </c>
      <c r="F99" s="17">
        <f t="shared" si="66"/>
        <v>42.942583732057422</v>
      </c>
      <c r="G99" s="25"/>
      <c r="H99" s="25"/>
      <c r="I99" s="25"/>
      <c r="J99" s="17">
        <f t="shared" si="94"/>
        <v>0</v>
      </c>
      <c r="K99" s="17">
        <f t="shared" si="79"/>
        <v>418</v>
      </c>
      <c r="L99" s="17">
        <f t="shared" si="80"/>
        <v>418</v>
      </c>
      <c r="M99" s="17">
        <f t="shared" si="81"/>
        <v>179.5</v>
      </c>
      <c r="N99" s="17">
        <f t="shared" si="82"/>
        <v>42.942583732057422</v>
      </c>
    </row>
    <row r="100" spans="1:14" ht="30">
      <c r="A100" s="21" t="s">
        <v>168</v>
      </c>
      <c r="B100" s="24" t="s">
        <v>169</v>
      </c>
      <c r="C100" s="25"/>
      <c r="D100" s="25"/>
      <c r="E100" s="25"/>
      <c r="F100" s="17">
        <f t="shared" si="66"/>
        <v>0</v>
      </c>
      <c r="G100" s="25"/>
      <c r="H100" s="25">
        <v>6600</v>
      </c>
      <c r="I100" s="25">
        <v>6600</v>
      </c>
      <c r="J100" s="17">
        <f t="shared" si="94"/>
        <v>100</v>
      </c>
      <c r="K100" s="17">
        <f t="shared" si="79"/>
        <v>0</v>
      </c>
      <c r="L100" s="17">
        <f t="shared" si="80"/>
        <v>6600</v>
      </c>
      <c r="M100" s="17">
        <f t="shared" si="81"/>
        <v>6600</v>
      </c>
      <c r="N100" s="17">
        <f t="shared" si="82"/>
        <v>100</v>
      </c>
    </row>
    <row r="101" spans="1:14">
      <c r="A101" s="21" t="s">
        <v>170</v>
      </c>
      <c r="B101" s="24" t="s">
        <v>171</v>
      </c>
      <c r="C101" s="25">
        <v>14213.5</v>
      </c>
      <c r="D101" s="25">
        <v>14333.5</v>
      </c>
      <c r="E101" s="25">
        <v>11062.3</v>
      </c>
      <c r="F101" s="17">
        <f t="shared" si="66"/>
        <v>77.177939791397762</v>
      </c>
      <c r="G101" s="25"/>
      <c r="H101" s="25">
        <v>2293.2800000000002</v>
      </c>
      <c r="I101" s="25">
        <v>1833.28</v>
      </c>
      <c r="J101" s="17">
        <f t="shared" si="94"/>
        <v>79.941393985906643</v>
      </c>
      <c r="K101" s="17">
        <f t="shared" si="79"/>
        <v>14213.5</v>
      </c>
      <c r="L101" s="17">
        <f t="shared" si="80"/>
        <v>16626.78</v>
      </c>
      <c r="M101" s="17">
        <f t="shared" si="81"/>
        <v>12895.58</v>
      </c>
      <c r="N101" s="17">
        <f t="shared" si="82"/>
        <v>77.559094424777385</v>
      </c>
    </row>
    <row r="102" spans="1:14" ht="22.5">
      <c r="A102" s="21" t="s">
        <v>172</v>
      </c>
      <c r="B102" s="24" t="s">
        <v>173</v>
      </c>
      <c r="C102" s="25">
        <v>363.7</v>
      </c>
      <c r="D102" s="25">
        <v>363.7</v>
      </c>
      <c r="E102" s="25">
        <v>363.7</v>
      </c>
      <c r="F102" s="17">
        <f t="shared" si="66"/>
        <v>100</v>
      </c>
      <c r="G102" s="25"/>
      <c r="H102" s="25"/>
      <c r="I102" s="25"/>
      <c r="J102" s="17">
        <f t="shared" si="94"/>
        <v>0</v>
      </c>
      <c r="K102" s="17">
        <f t="shared" si="79"/>
        <v>363.7</v>
      </c>
      <c r="L102" s="17">
        <f t="shared" si="80"/>
        <v>363.7</v>
      </c>
      <c r="M102" s="17">
        <f t="shared" si="81"/>
        <v>363.7</v>
      </c>
      <c r="N102" s="17">
        <f t="shared" si="82"/>
        <v>100</v>
      </c>
    </row>
    <row r="103" spans="1:14">
      <c r="A103" s="19" t="s">
        <v>174</v>
      </c>
      <c r="B103" s="22" t="s">
        <v>175</v>
      </c>
      <c r="C103" s="25">
        <f>C94+C95+C97</f>
        <v>226878.3</v>
      </c>
      <c r="D103" s="25">
        <f t="shared" ref="D103:E103" si="129">D94+D95+D97</f>
        <v>226998.3</v>
      </c>
      <c r="E103" s="25">
        <f t="shared" si="129"/>
        <v>130947.3305</v>
      </c>
      <c r="F103" s="17">
        <f t="shared" si="66"/>
        <v>57.686480691705626</v>
      </c>
      <c r="G103" s="25">
        <f t="shared" ref="G103:I103" si="130">G94+G95+G97</f>
        <v>13895.7</v>
      </c>
      <c r="H103" s="25">
        <f t="shared" si="130"/>
        <v>22788.980000000003</v>
      </c>
      <c r="I103" s="25">
        <f t="shared" si="130"/>
        <v>12854.066500000001</v>
      </c>
      <c r="J103" s="17">
        <f t="shared" si="94"/>
        <v>56.40474694347882</v>
      </c>
      <c r="K103" s="17">
        <f t="shared" ref="K103:M103" si="131">K94+K95+K97</f>
        <v>240774</v>
      </c>
      <c r="L103" s="17">
        <f t="shared" si="131"/>
        <v>249787.28</v>
      </c>
      <c r="M103" s="17">
        <f t="shared" si="131"/>
        <v>143801.39700000003</v>
      </c>
      <c r="N103" s="17">
        <f t="shared" si="82"/>
        <v>57.569543573235606</v>
      </c>
    </row>
  </sheetData>
  <mergeCells count="18">
    <mergeCell ref="N8:N9"/>
    <mergeCell ref="A4:N4"/>
    <mergeCell ref="B7:B9"/>
    <mergeCell ref="H8:H9"/>
    <mergeCell ref="I8:I9"/>
    <mergeCell ref="K8:K9"/>
    <mergeCell ref="L8:L9"/>
    <mergeCell ref="M8:M9"/>
    <mergeCell ref="C7:F7"/>
    <mergeCell ref="G7:J7"/>
    <mergeCell ref="K7:N7"/>
    <mergeCell ref="C8:C9"/>
    <mergeCell ref="D8:D9"/>
    <mergeCell ref="E8:E9"/>
    <mergeCell ref="F8:F9"/>
    <mergeCell ref="G8:G9"/>
    <mergeCell ref="A7:A9"/>
    <mergeCell ref="J8:J9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8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</vt:lpstr>
      <vt:lpstr>Доходи!Заголовки_для_друку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Vitalik</dc:creator>
  <cp:lastModifiedBy>Comp2</cp:lastModifiedBy>
  <cp:lastPrinted>2021-05-27T11:36:55Z</cp:lastPrinted>
  <dcterms:created xsi:type="dcterms:W3CDTF">2021-05-26T10:48:45Z</dcterms:created>
  <dcterms:modified xsi:type="dcterms:W3CDTF">2021-09-06T12:13:30Z</dcterms:modified>
</cp:coreProperties>
</file>